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35" windowWidth="11325" windowHeight="8835" activeTab="1"/>
  </bookViews>
  <sheets>
    <sheet name="Рекомендации" sheetId="1" r:id="rId1"/>
    <sheet name="Расчет" sheetId="2" r:id="rId2"/>
  </sheets>
  <definedNames>
    <definedName name="Z_3611FE7E_A1C2_492B_B269_94B7283205AD_.wvu.PrintArea" localSheetId="0" hidden="1">'Рекомендации'!$B$2:$K$9</definedName>
    <definedName name="Z_84E31173_7AF4_42FF_A1D1_AFEC85EB1509_.wvu.PrintArea" localSheetId="0" hidden="1">'Рекомендации'!$B$2:$K$9</definedName>
    <definedName name="а">'Расчет'!$B$31</definedName>
    <definedName name="аа">'Расчет'!$B$15</definedName>
    <definedName name="б">'Расчет'!$B$35</definedName>
    <definedName name="бб">'Расчет'!$B$21</definedName>
    <definedName name="Дата">'Расчет'!$H$26</definedName>
    <definedName name="КТ">'Расчет'!$21:$21</definedName>
    <definedName name="КТ1">'Расчет'!$35:$35</definedName>
    <definedName name="НТ">'Расчет'!$15:$15</definedName>
    <definedName name="НТ1">'Расчет'!$31:$31</definedName>
    <definedName name="_xlnm.Print_Area" localSheetId="1">'Расчет'!$A$3:$I$24,'Расчет'!$A$27:$F$47</definedName>
    <definedName name="_xlnm.Print_Area" localSheetId="0">'Рекомендации'!$B$2:$K$9</definedName>
    <definedName name="П">'Расчет'!$M:$M</definedName>
    <definedName name="ТАБ" localSheetId="1">'Расчет'!$A$16:$I$16</definedName>
    <definedName name="ТАБ">#REF!</definedName>
    <definedName name="чисто">'Расчет'!$A$16:$F$20,'Расчет'!$A$32:$C$34</definedName>
    <definedName name="чисто1">'Расчет'!$A$15:$F$21,'Расчет'!$A$31:$C$35</definedName>
  </definedNames>
  <calcPr fullCalcOnLoad="1"/>
</workbook>
</file>

<file path=xl/sharedStrings.xml><?xml version="1.0" encoding="utf-8"?>
<sst xmlns="http://schemas.openxmlformats.org/spreadsheetml/2006/main" count="74" uniqueCount="44">
  <si>
    <t>Фамилия</t>
  </si>
  <si>
    <t>лет</t>
  </si>
  <si>
    <t xml:space="preserve">месяцев </t>
  </si>
  <si>
    <t>дней</t>
  </si>
  <si>
    <t>месяц</t>
  </si>
  <si>
    <t>год</t>
  </si>
  <si>
    <t>день</t>
  </si>
  <si>
    <t>№   периода</t>
  </si>
  <si>
    <t xml:space="preserve">лет </t>
  </si>
  <si>
    <t>месяцев</t>
  </si>
  <si>
    <t>мес.</t>
  </si>
  <si>
    <t>мес</t>
  </si>
  <si>
    <t xml:space="preserve">мес. </t>
  </si>
  <si>
    <t>Итого</t>
  </si>
  <si>
    <t>Таблица 2</t>
  </si>
  <si>
    <t>Таблица 1</t>
  </si>
  <si>
    <t>Отчество (если таковое имеется)</t>
  </si>
  <si>
    <t>Дата рождения</t>
  </si>
  <si>
    <t>РАСЧЕТ  СПЕЦИАЛЬНОГО СТАЖА</t>
  </si>
  <si>
    <t>Дата приема на работу (перевода, аттестации рабочего места по условиям труда)</t>
  </si>
  <si>
    <t xml:space="preserve">Дата начала </t>
  </si>
  <si>
    <t>Дата окончания</t>
  </si>
  <si>
    <t>Продолжительность</t>
  </si>
  <si>
    <t>Специальный стаж</t>
  </si>
  <si>
    <t>I. ПЕРИОДЫ РАБОТЫ С ОСОБЫМИ УСЛОВИЯМИ ТРУДА И (ИЛИ) ЗАНЯТОСТЬ 
ОТДЕЛЬНЫМИ ВИДАМИ ДЕЯТЕЛЬНОСТИ</t>
  </si>
  <si>
    <t>Собственное имя</t>
  </si>
  <si>
    <t>Стаж работы за период</t>
  </si>
  <si>
    <t>Дата увольнения</t>
  </si>
  <si>
    <t>Дата перевода, исключения рабочего места из перечня рабочих мест с особыми условиями труда организации / Дата расчета</t>
  </si>
  <si>
    <t xml:space="preserve">Место работы </t>
  </si>
  <si>
    <t>ОДО "А"</t>
  </si>
  <si>
    <t>ООО "Б"</t>
  </si>
  <si>
    <t>ООО "Г"</t>
  </si>
  <si>
    <t xml:space="preserve">Голубкина </t>
  </si>
  <si>
    <t xml:space="preserve">Анна </t>
  </si>
  <si>
    <t>Петровна</t>
  </si>
  <si>
    <t>Рекомендации по заполнению калькулятора
"Расчет специального стажа"</t>
  </si>
  <si>
    <r>
      <rPr>
        <b/>
        <i/>
        <sz val="11"/>
        <rFont val="Times New Roman CYR"/>
        <family val="0"/>
      </rPr>
      <t>Примечание</t>
    </r>
    <r>
      <rPr>
        <i/>
        <sz val="11"/>
        <rFont val="Times New Roman CYR"/>
        <family val="0"/>
      </rPr>
      <t xml:space="preserve">
Данные, внесенные в таблицы, приведены в качестве примера. Перед заполнением таблиц их следует удалить из ячеек, нажав кнопку "Очистить таблицы", а затем занести свои.</t>
    </r>
  </si>
  <si>
    <r>
      <t>В ячейках, помеченных цветом, содержатся формулы.</t>
    </r>
    <r>
      <rPr>
        <b/>
        <sz val="11"/>
        <rFont val="Times New Roman CYR"/>
        <family val="0"/>
      </rPr>
      <t xml:space="preserve"> Не рекомендуется удалять информацию из данных ячеек! </t>
    </r>
  </si>
  <si>
    <t>II. ПЕРИОДЫ, НЕ ВКЛЮЧАЕМЫЕ В СПЕЦИАЛЬНЫЙ СТАЖ</t>
  </si>
  <si>
    <r>
      <t xml:space="preserve">  </t>
    </r>
    <r>
      <rPr>
        <b/>
        <sz val="11"/>
        <rFont val="Times New Roman CYR"/>
        <family val="0"/>
      </rPr>
      <t>Расчет</t>
    </r>
    <r>
      <rPr>
        <sz val="11"/>
        <rFont val="Times New Roman CYR"/>
        <family val="0"/>
      </rPr>
      <t xml:space="preserve"> представлен в виде двух таблиц, заполнять которые необходимо строго </t>
    </r>
    <r>
      <rPr>
        <b/>
        <sz val="11"/>
        <rFont val="Times New Roman CYR"/>
        <family val="0"/>
      </rPr>
      <t>в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>хронологическом</t>
    </r>
    <r>
      <rPr>
        <sz val="11"/>
        <rFont val="Times New Roman CYR"/>
        <family val="0"/>
      </rPr>
      <t xml:space="preserve"> порядке, не пропуская строки.</t>
    </r>
  </si>
  <si>
    <r>
      <t xml:space="preserve">  </t>
    </r>
    <r>
      <rPr>
        <b/>
        <sz val="11"/>
        <rFont val="Times New Roman CYR"/>
        <family val="0"/>
      </rPr>
      <t>В таблице 1</t>
    </r>
    <r>
      <rPr>
        <sz val="11"/>
        <rFont val="Times New Roman CYR"/>
        <family val="0"/>
      </rPr>
      <t xml:space="preserve"> в графе:
  - "Дата приема на работу (перевода, аттестации рабочего места по условиям труда)" указывается дата приема на работу (перевода, аттестации) либо дата начала работы с особыми условиями труда и (или) занятости отдельными видами деятельности;
  - "Дата перевода, исключения рабочего места из перечня рабочих мест с особыми условиями труда организации / Дата расчета" - дата перевода, дата исключения рабочего места из перечня рабочих мест с особыми условиями труда организации, дата расчета либо дата окончания работы с особыми условиями труда и (или) занятости отдельными видами деятельности.</t>
    </r>
  </si>
  <si>
    <r>
      <t xml:space="preserve">  </t>
    </r>
    <r>
      <rPr>
        <b/>
        <sz val="11"/>
        <rFont val="Times New Roman CYR"/>
        <family val="0"/>
      </rPr>
      <t>Для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>добавления</t>
    </r>
    <r>
      <rPr>
        <sz val="11"/>
        <rFont val="Times New Roman CYR"/>
        <family val="0"/>
      </rPr>
      <t xml:space="preserve"> или </t>
    </r>
    <r>
      <rPr>
        <b/>
        <sz val="11"/>
        <rFont val="Times New Roman CYR"/>
        <family val="0"/>
      </rPr>
      <t>удаления строк</t>
    </r>
    <r>
      <rPr>
        <sz val="11"/>
        <rFont val="Times New Roman CYR"/>
        <family val="0"/>
      </rPr>
      <t xml:space="preserve"> рядом с каждой таблицей на сером фоне расположены соответствующие</t>
    </r>
    <r>
      <rPr>
        <b/>
        <sz val="11"/>
        <rFont val="Times New Roman CYR"/>
        <family val="0"/>
      </rPr>
      <t xml:space="preserve"> кнопки</t>
    </r>
    <r>
      <rPr>
        <sz val="11"/>
        <rFont val="Times New Roman CYR"/>
        <family val="0"/>
      </rPr>
      <t>.</t>
    </r>
  </si>
  <si>
    <t>ООО "В"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</si>
</sst>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h:mm;@"/>
    <numFmt numFmtId="178" formatCode="[$-F400]h:mm:ss\ AM/PM"/>
    <numFmt numFmtId="179" formatCode="h;@"/>
    <numFmt numFmtId="180" formatCode="hh;@"/>
    <numFmt numFmtId="181" formatCode="#,##0\:\0\0"/>
    <numFmt numFmtId="182" formatCode="_-* #,##0.0_р_._-;\-* #,##0.0_р_._-;_-* &quot;-&quot;?_р_._-;_-@_-"/>
    <numFmt numFmtId="183" formatCode="[$-FC19]d\ mmmm"/>
    <numFmt numFmtId="184" formatCode="[$-FC19]yyyy"/>
    <numFmt numFmtId="185" formatCode="000000"/>
    <numFmt numFmtId="186" formatCode="_-* #,##0.000_р_._-;\-* #,##0.000_р_._-;_-* &quot;-&quot;???_р_._-;_-@_-"/>
    <numFmt numFmtId="187" formatCode="0.000%"/>
    <numFmt numFmtId="188" formatCode="_-* #,##0.0000_р_._-;\-* #,##0.0000_р_._-;_-* &quot;-&quot;????_р_._-;_-@_-"/>
  </numFmts>
  <fonts count="69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22"/>
      <name val="Times New Roman"/>
      <family val="1"/>
    </font>
    <font>
      <sz val="10"/>
      <color indexed="9"/>
      <name val="Times New Roman"/>
      <family val="1"/>
    </font>
    <font>
      <b/>
      <sz val="10"/>
      <color indexed="22"/>
      <name val="Times New Roman"/>
      <family val="1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u val="single"/>
      <sz val="8.5"/>
      <color indexed="36"/>
      <name val="Arial Cyr"/>
      <family val="0"/>
    </font>
    <font>
      <sz val="9"/>
      <name val="Times New Roman CYR"/>
      <family val="1"/>
    </font>
    <font>
      <i/>
      <sz val="8"/>
      <name val="Times New Roman CYR"/>
      <family val="1"/>
    </font>
    <font>
      <b/>
      <sz val="14"/>
      <name val="Times New Roman CYR"/>
      <family val="0"/>
    </font>
    <font>
      <sz val="11"/>
      <name val="Times New Roman CYR"/>
      <family val="0"/>
    </font>
    <font>
      <b/>
      <sz val="9"/>
      <name val="Times New Roman"/>
      <family val="1"/>
    </font>
    <font>
      <b/>
      <sz val="12"/>
      <color indexed="22"/>
      <name val="Times New Roman"/>
      <family val="1"/>
    </font>
    <font>
      <b/>
      <sz val="8"/>
      <name val="Times New Roman"/>
      <family val="1"/>
    </font>
    <font>
      <b/>
      <i/>
      <sz val="11"/>
      <name val="Times New Roman CYR"/>
      <family val="0"/>
    </font>
    <font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12"/>
      <name val="Times New Roman"/>
      <family val="0"/>
    </font>
    <font>
      <sz val="10"/>
      <color indexed="8"/>
      <name val="Calibri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3" fillId="0" borderId="0">
      <alignment horizontal="justify"/>
      <protection/>
    </xf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49" fontId="13" fillId="0" borderId="1">
      <alignment horizontal="left"/>
      <protection/>
    </xf>
    <xf numFmtId="0" fontId="53" fillId="25" borderId="2" applyNumberFormat="0" applyAlignment="0" applyProtection="0"/>
    <xf numFmtId="0" fontId="54" fillId="26" borderId="3" applyNumberFormat="0" applyAlignment="0" applyProtection="0"/>
    <xf numFmtId="0" fontId="55" fillId="26" borderId="2" applyNumberFormat="0" applyAlignment="0" applyProtection="0"/>
    <xf numFmtId="0" fontId="14" fillId="0" borderId="0" applyNumberFormat="0" applyFill="0" applyBorder="0" applyAlignment="0" applyProtection="0"/>
    <xf numFmtId="49" fontId="13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>
      <alignment horizontal="center" vertical="top" wrapText="1"/>
      <protection/>
    </xf>
    <xf numFmtId="0" fontId="16" fillId="0" borderId="1">
      <alignment horizontal="center" vertical="center" wrapText="1"/>
      <protection/>
    </xf>
    <xf numFmtId="0" fontId="17" fillId="0" borderId="0">
      <alignment horizontal="right" vertical="top"/>
      <protection/>
    </xf>
    <xf numFmtId="0" fontId="59" fillId="0" borderId="7" applyNumberFormat="0" applyFill="0" applyAlignment="0" applyProtection="0"/>
    <xf numFmtId="0" fontId="60" fillId="27" borderId="8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3" fillId="0" borderId="0">
      <alignment horizontal="left"/>
      <protection/>
    </xf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9" fillId="0" borderId="0">
      <alignment horizontal="left"/>
      <protection/>
    </xf>
    <xf numFmtId="49" fontId="20" fillId="0" borderId="0">
      <alignment horizontal="center" vertical="top"/>
      <protection/>
    </xf>
    <xf numFmtId="0" fontId="13" fillId="0" borderId="9">
      <alignment horizontal="center"/>
      <protection/>
    </xf>
    <xf numFmtId="0" fontId="64" fillId="0" borderId="0" applyNumberFormat="0" applyFill="0" applyBorder="0" applyAlignment="0" applyProtection="0"/>
    <xf numFmtId="0" fontId="17" fillId="0" borderId="0">
      <alignment horizontal="right" vertical="top" wrapText="1"/>
      <protection/>
    </xf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13" fillId="0" borderId="1">
      <alignment horizontal="center"/>
      <protection/>
    </xf>
    <xf numFmtId="0" fontId="66" fillId="0" borderId="0" applyNumberFormat="0" applyFill="0" applyBorder="0" applyAlignment="0" applyProtection="0"/>
    <xf numFmtId="0" fontId="17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169" fontId="0" fillId="32" borderId="1" xfId="0" applyNumberFormat="1" applyFill="1" applyBorder="1" applyAlignment="1" applyProtection="1">
      <alignment/>
      <protection hidden="1"/>
    </xf>
    <xf numFmtId="169" fontId="0" fillId="32" borderId="1" xfId="0" applyNumberFormat="1" applyFill="1" applyBorder="1" applyAlignment="1" applyProtection="1" quotePrefix="1">
      <alignment horizontal="center"/>
      <protection hidden="1"/>
    </xf>
    <xf numFmtId="14" fontId="0" fillId="33" borderId="0" xfId="0" applyNumberFormat="1" applyFont="1" applyFill="1" applyBorder="1" applyAlignment="1" applyProtection="1">
      <alignment/>
      <protection hidden="1"/>
    </xf>
    <xf numFmtId="169" fontId="0" fillId="33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 locked="0"/>
    </xf>
    <xf numFmtId="0" fontId="0" fillId="34" borderId="0" xfId="0" applyFont="1" applyFill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 locked="0"/>
    </xf>
    <xf numFmtId="0" fontId="3" fillId="33" borderId="0" xfId="0" applyFont="1" applyFill="1" applyAlignment="1" applyProtection="1">
      <alignment horizontal="right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0" xfId="0" applyFill="1" applyBorder="1" applyAlignment="1" applyProtection="1">
      <alignment horizontal="right"/>
      <protection hidden="1" locked="0"/>
    </xf>
    <xf numFmtId="0" fontId="2" fillId="33" borderId="1" xfId="0" applyFont="1" applyFill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0" applyFont="1" applyFill="1" applyAlignment="1" applyProtection="1">
      <alignment/>
      <protection hidden="1" locked="0"/>
    </xf>
    <xf numFmtId="0" fontId="0" fillId="34" borderId="0" xfId="0" applyFont="1" applyFill="1" applyAlignment="1" applyProtection="1">
      <alignment/>
      <protection hidden="1" locked="0"/>
    </xf>
    <xf numFmtId="0" fontId="0" fillId="34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 quotePrefix="1">
      <alignment horizontal="left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0" xfId="0" applyFont="1" applyFill="1" applyAlignment="1" applyProtection="1" quotePrefix="1">
      <alignment horizontal="right" wrapText="1"/>
      <protection hidden="1" locked="0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right"/>
      <protection hidden="1"/>
    </xf>
    <xf numFmtId="169" fontId="8" fillId="34" borderId="0" xfId="0" applyNumberFormat="1" applyFont="1" applyFill="1" applyBorder="1" applyAlignment="1" applyProtection="1" quotePrefix="1">
      <alignment horizontal="center"/>
      <protection hidden="1" locked="0"/>
    </xf>
    <xf numFmtId="0" fontId="8" fillId="34" borderId="0" xfId="0" applyFont="1" applyFill="1" applyAlignment="1" applyProtection="1">
      <alignment/>
      <protection hidden="1" locked="0"/>
    </xf>
    <xf numFmtId="0" fontId="2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169" fontId="9" fillId="33" borderId="0" xfId="0" applyNumberFormat="1" applyFont="1" applyFill="1" applyBorder="1" applyAlignment="1" applyProtection="1" quotePrefix="1">
      <alignment horizontal="center"/>
      <protection hidden="1"/>
    </xf>
    <xf numFmtId="0" fontId="3" fillId="34" borderId="0" xfId="0" applyFont="1" applyFill="1" applyAlignment="1" applyProtection="1">
      <alignment horizontal="center" wrapText="1"/>
      <protection hidden="1" locked="0"/>
    </xf>
    <xf numFmtId="169" fontId="8" fillId="34" borderId="0" xfId="0" applyNumberFormat="1" applyFont="1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 horizontal="right"/>
      <protection hidden="1" locked="0"/>
    </xf>
    <xf numFmtId="0" fontId="0" fillId="33" borderId="0" xfId="0" applyFont="1" applyFill="1" applyBorder="1" applyAlignment="1" applyProtection="1">
      <alignment/>
      <protection hidden="1" locked="0"/>
    </xf>
    <xf numFmtId="169" fontId="0" fillId="32" borderId="1" xfId="0" applyNumberFormat="1" applyFont="1" applyFill="1" applyBorder="1" applyAlignment="1" applyProtection="1">
      <alignment/>
      <protection hidden="1"/>
    </xf>
    <xf numFmtId="0" fontId="2" fillId="34" borderId="0" xfId="0" applyFont="1" applyFill="1" applyAlignment="1" applyProtection="1" quotePrefix="1">
      <alignment horizontal="right" wrapText="1"/>
      <protection hidden="1" locked="0"/>
    </xf>
    <xf numFmtId="0" fontId="10" fillId="34" borderId="0" xfId="0" applyFont="1" applyFill="1" applyBorder="1" applyAlignment="1" applyProtection="1">
      <alignment horizontal="center" vertical="center" wrapText="1"/>
      <protection hidden="1" locked="0"/>
    </xf>
    <xf numFmtId="0" fontId="10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0" xfId="0" applyFont="1" applyFill="1" applyBorder="1" applyAlignment="1" applyProtection="1">
      <alignment horizontal="center" vertical="center"/>
      <protection hidden="1" locked="0"/>
    </xf>
    <xf numFmtId="169" fontId="8" fillId="34" borderId="0" xfId="0" applyNumberFormat="1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169" fontId="8" fillId="34" borderId="0" xfId="0" applyNumberFormat="1" applyFont="1" applyFill="1" applyBorder="1" applyAlignment="1" applyProtection="1">
      <alignment/>
      <protection hidden="1" locked="0"/>
    </xf>
    <xf numFmtId="0" fontId="8" fillId="34" borderId="0" xfId="0" applyFont="1" applyFill="1" applyAlignment="1" applyProtection="1">
      <alignment/>
      <protection hidden="1" locked="0"/>
    </xf>
    <xf numFmtId="0" fontId="10" fillId="34" borderId="0" xfId="0" applyFont="1" applyFill="1" applyAlignment="1" applyProtection="1" quotePrefix="1">
      <alignment horizontal="justify" wrapText="1"/>
      <protection hidden="1" locked="0"/>
    </xf>
    <xf numFmtId="0" fontId="8" fillId="34" borderId="0" xfId="0" applyFont="1" applyFill="1" applyBorder="1" applyAlignment="1" applyProtection="1">
      <alignment/>
      <protection hidden="1" locked="0"/>
    </xf>
    <xf numFmtId="0" fontId="8" fillId="34" borderId="0" xfId="0" applyFont="1" applyFill="1" applyBorder="1" applyAlignment="1" applyProtection="1">
      <alignment horizontal="center"/>
      <protection hidden="1" locked="0"/>
    </xf>
    <xf numFmtId="0" fontId="8" fillId="34" borderId="0" xfId="0" applyFont="1" applyFill="1" applyAlignment="1" applyProtection="1">
      <alignment horizontal="center"/>
      <protection hidden="1" locked="0"/>
    </xf>
    <xf numFmtId="169" fontId="8" fillId="34" borderId="0" xfId="0" applyNumberFormat="1" applyFont="1" applyFill="1" applyBorder="1" applyAlignment="1" applyProtection="1">
      <alignment horizontal="right"/>
      <protection hidden="1"/>
    </xf>
    <xf numFmtId="169" fontId="8" fillId="34" borderId="0" xfId="0" applyNumberFormat="1" applyFont="1" applyFill="1" applyBorder="1" applyAlignment="1" applyProtection="1">
      <alignment/>
      <protection locked="0"/>
    </xf>
    <xf numFmtId="169" fontId="8" fillId="34" borderId="0" xfId="0" applyNumberFormat="1" applyFont="1" applyFill="1" applyAlignment="1" applyProtection="1">
      <alignment/>
      <protection hidden="1" locked="0"/>
    </xf>
    <xf numFmtId="14" fontId="8" fillId="34" borderId="0" xfId="0" applyNumberFormat="1" applyFont="1" applyFill="1" applyAlignment="1" applyProtection="1">
      <alignment/>
      <protection hidden="1" locked="0"/>
    </xf>
    <xf numFmtId="0" fontId="11" fillId="34" borderId="0" xfId="0" applyFont="1" applyFill="1" applyAlignment="1" applyProtection="1">
      <alignment horizontal="center" wrapText="1"/>
      <protection hidden="1" locked="0"/>
    </xf>
    <xf numFmtId="0" fontId="12" fillId="34" borderId="0" xfId="0" applyFont="1" applyFill="1" applyAlignment="1" applyProtection="1" quotePrefix="1">
      <alignment horizontal="justify" wrapText="1"/>
      <protection hidden="1" locked="0"/>
    </xf>
    <xf numFmtId="0" fontId="10" fillId="34" borderId="0" xfId="0" applyFont="1" applyFill="1" applyAlignment="1" applyProtection="1" quotePrefix="1">
      <alignment horizontal="right" wrapText="1"/>
      <protection hidden="1" locked="0"/>
    </xf>
    <xf numFmtId="0" fontId="13" fillId="34" borderId="0" xfId="59" applyFill="1" applyProtection="1">
      <alignment horizontal="left"/>
      <protection locked="0"/>
    </xf>
    <xf numFmtId="14" fontId="8" fillId="34" borderId="0" xfId="0" applyNumberFormat="1" applyFont="1" applyFill="1" applyBorder="1" applyAlignment="1" applyProtection="1" quotePrefix="1">
      <alignment horizontal="center"/>
      <protection hidden="1"/>
    </xf>
    <xf numFmtId="0" fontId="8" fillId="34" borderId="0" xfId="0" applyFont="1" applyFill="1" applyBorder="1" applyAlignment="1" applyProtection="1">
      <alignment/>
      <protection hidden="1" locked="0"/>
    </xf>
    <xf numFmtId="169" fontId="8" fillId="34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hidden="1" locked="0"/>
    </xf>
    <xf numFmtId="0" fontId="2" fillId="33" borderId="0" xfId="0" applyFont="1" applyFill="1" applyBorder="1" applyAlignment="1" applyProtection="1">
      <alignment horizontal="right"/>
      <protection hidden="1" locked="0"/>
    </xf>
    <xf numFmtId="0" fontId="2" fillId="33" borderId="0" xfId="0" applyFont="1" applyFill="1" applyAlignment="1" applyProtection="1">
      <alignment horizontal="right" vertical="top"/>
      <protection hidden="1" locked="0"/>
    </xf>
    <xf numFmtId="0" fontId="5" fillId="33" borderId="0" xfId="0" applyFont="1" applyFill="1" applyBorder="1" applyAlignment="1" applyProtection="1">
      <alignment horizontal="right" indent="1"/>
      <protection hidden="1"/>
    </xf>
    <xf numFmtId="0" fontId="0" fillId="33" borderId="0" xfId="0" applyFont="1" applyFill="1" applyAlignment="1" applyProtection="1">
      <alignment/>
      <protection hidden="1"/>
    </xf>
    <xf numFmtId="14" fontId="8" fillId="34" borderId="0" xfId="0" applyNumberFormat="1" applyFont="1" applyFill="1" applyBorder="1" applyAlignment="1" applyProtection="1">
      <alignment shrinkToFit="1"/>
      <protection hidden="1" locked="0"/>
    </xf>
    <xf numFmtId="169" fontId="9" fillId="33" borderId="0" xfId="0" applyNumberFormat="1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 locked="0"/>
    </xf>
    <xf numFmtId="169" fontId="0" fillId="34" borderId="0" xfId="0" applyNumberFormat="1" applyFont="1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/>
    </xf>
    <xf numFmtId="169" fontId="0" fillId="33" borderId="0" xfId="0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 locked="0"/>
    </xf>
    <xf numFmtId="0" fontId="9" fillId="34" borderId="0" xfId="0" applyFont="1" applyFill="1" applyBorder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>
      <alignment horizontal="center" wrapText="1"/>
    </xf>
    <xf numFmtId="169" fontId="8" fillId="34" borderId="0" xfId="0" applyNumberFormat="1" applyFont="1" applyFill="1" applyBorder="1" applyAlignment="1" applyProtection="1" quotePrefix="1">
      <alignment horizontal="center"/>
      <protection hidden="1"/>
    </xf>
    <xf numFmtId="0" fontId="24" fillId="34" borderId="0" xfId="0" applyFont="1" applyFill="1" applyBorder="1" applyAlignment="1" applyProtection="1">
      <alignment/>
      <protection hidden="1"/>
    </xf>
    <xf numFmtId="169" fontId="8" fillId="34" borderId="0" xfId="0" applyNumberFormat="1" applyFont="1" applyFill="1" applyBorder="1" applyAlignment="1" applyProtection="1" quotePrefix="1">
      <alignment horizontal="center"/>
      <protection hidden="1" locked="0"/>
    </xf>
    <xf numFmtId="0" fontId="11" fillId="34" borderId="0" xfId="0" applyFont="1" applyFill="1" applyBorder="1" applyAlignment="1">
      <alignment horizontal="center" wrapText="1"/>
    </xf>
    <xf numFmtId="0" fontId="0" fillId="33" borderId="1" xfId="0" applyFill="1" applyBorder="1" applyAlignment="1" applyProtection="1">
      <alignment horizontal="center"/>
      <protection locked="0"/>
    </xf>
    <xf numFmtId="14" fontId="0" fillId="33" borderId="1" xfId="0" applyNumberFormat="1" applyFill="1" applyBorder="1" applyAlignment="1" applyProtection="1">
      <alignment horizontal="center"/>
      <protection locked="0"/>
    </xf>
    <xf numFmtId="14" fontId="0" fillId="33" borderId="1" xfId="0" applyNumberFormat="1" applyFill="1" applyBorder="1" applyAlignment="1" applyProtection="1" quotePrefix="1">
      <alignment horizontal="center"/>
      <protection locked="0"/>
    </xf>
    <xf numFmtId="0" fontId="0" fillId="33" borderId="1" xfId="0" applyFill="1" applyBorder="1" applyAlignment="1" applyProtection="1">
      <alignment/>
      <protection locked="0"/>
    </xf>
    <xf numFmtId="0" fontId="13" fillId="34" borderId="0" xfId="59" applyFill="1" applyAlignment="1" applyProtection="1">
      <alignment/>
      <protection locked="0"/>
    </xf>
    <xf numFmtId="0" fontId="21" fillId="32" borderId="0" xfId="46" applyNumberFormat="1" applyFont="1" applyFill="1" applyBorder="1" applyAlignment="1" applyProtection="1" quotePrefix="1">
      <alignment horizontal="center" vertical="center" wrapText="1"/>
      <protection/>
    </xf>
    <xf numFmtId="0" fontId="21" fillId="32" borderId="0" xfId="46" applyNumberFormat="1" applyFont="1" applyFill="1" applyBorder="1" applyAlignment="1" applyProtection="1">
      <alignment horizontal="center" vertical="center" wrapText="1"/>
      <protection/>
    </xf>
    <xf numFmtId="0" fontId="22" fillId="33" borderId="0" xfId="46" applyNumberFormat="1" applyFont="1" applyFill="1" applyBorder="1" applyAlignment="1" applyProtection="1" quotePrefix="1">
      <alignment horizontal="left" wrapText="1" indent="1"/>
      <protection/>
    </xf>
    <xf numFmtId="0" fontId="22" fillId="33" borderId="0" xfId="46" applyNumberFormat="1" applyFont="1" applyFill="1" applyBorder="1" applyAlignment="1" applyProtection="1">
      <alignment horizontal="left" wrapText="1" indent="1"/>
      <protection/>
    </xf>
    <xf numFmtId="0" fontId="22" fillId="33" borderId="0" xfId="46" applyNumberFormat="1" applyFont="1" applyFill="1" applyBorder="1" applyAlignment="1" applyProtection="1" quotePrefix="1">
      <alignment horizontal="left" wrapText="1"/>
      <protection/>
    </xf>
    <xf numFmtId="0" fontId="27" fillId="33" borderId="0" xfId="46" applyNumberFormat="1" applyFont="1" applyFill="1" applyBorder="1" applyAlignment="1" applyProtection="1">
      <alignment horizontal="left" vertical="top" wrapText="1" indent="1"/>
      <protection/>
    </xf>
    <xf numFmtId="0" fontId="22" fillId="33" borderId="0" xfId="46" applyNumberFormat="1" applyFont="1" applyFill="1" applyBorder="1" applyAlignment="1" applyProtection="1" quotePrefix="1">
      <alignment horizontal="left" vertical="top" wrapText="1" indent="1"/>
      <protection/>
    </xf>
    <xf numFmtId="0" fontId="3" fillId="33" borderId="0" xfId="0" applyFont="1" applyFill="1" applyAlignment="1" applyProtection="1">
      <alignment horizontal="center" vertical="center" wrapText="1"/>
      <protection hidden="1" locked="0"/>
    </xf>
    <xf numFmtId="0" fontId="7" fillId="33" borderId="0" xfId="0" applyFont="1" applyFill="1" applyBorder="1" applyAlignment="1">
      <alignment horizontal="center" wrapText="1"/>
    </xf>
    <xf numFmtId="0" fontId="5" fillId="32" borderId="13" xfId="0" applyFont="1" applyFill="1" applyBorder="1" applyAlignment="1" applyProtection="1">
      <alignment horizontal="center" vertical="center" wrapText="1"/>
      <protection hidden="1"/>
    </xf>
    <xf numFmtId="0" fontId="5" fillId="32" borderId="14" xfId="0" applyFont="1" applyFill="1" applyBorder="1" applyAlignment="1" applyProtection="1">
      <alignment horizontal="center" vertical="center" wrapText="1"/>
      <protection hidden="1"/>
    </xf>
    <xf numFmtId="0" fontId="5" fillId="32" borderId="15" xfId="0" applyFont="1" applyFill="1" applyBorder="1" applyAlignment="1" applyProtection="1">
      <alignment horizontal="center" vertical="center" wrapText="1"/>
      <protection hidden="1"/>
    </xf>
    <xf numFmtId="0" fontId="2" fillId="33" borderId="1" xfId="0" applyFont="1" applyFill="1" applyBorder="1" applyAlignment="1" applyProtection="1">
      <alignment horizontal="center" vertical="center" wrapText="1"/>
      <protection hidden="1" locked="0"/>
    </xf>
    <xf numFmtId="0" fontId="2" fillId="33" borderId="12" xfId="0" applyFont="1" applyFill="1" applyBorder="1" applyAlignment="1" applyProtection="1">
      <alignment horizontal="center" vertical="center" wrapText="1"/>
      <protection hidden="1" locked="0"/>
    </xf>
    <xf numFmtId="0" fontId="2" fillId="33" borderId="1" xfId="0" applyFont="1" applyFill="1" applyBorder="1" applyAlignment="1" applyProtection="1" quotePrefix="1">
      <alignment horizontal="center" vertical="center" wrapText="1"/>
      <protection hidden="1" locked="0"/>
    </xf>
    <xf numFmtId="0" fontId="5" fillId="33" borderId="0" xfId="0" applyFont="1" applyFill="1" applyAlignment="1" applyProtection="1">
      <alignment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 locked="0"/>
    </xf>
    <xf numFmtId="0" fontId="2" fillId="33" borderId="14" xfId="0" applyFont="1" applyFill="1" applyBorder="1" applyAlignment="1" applyProtection="1">
      <alignment horizontal="center" vertical="center" wrapText="1"/>
      <protection hidden="1" locked="0"/>
    </xf>
    <xf numFmtId="0" fontId="2" fillId="33" borderId="15" xfId="0" applyFont="1" applyFill="1" applyBorder="1" applyAlignment="1" applyProtection="1">
      <alignment horizontal="center" vertical="center" wrapText="1"/>
      <protection hidden="1" locked="0"/>
    </xf>
    <xf numFmtId="0" fontId="0" fillId="33" borderId="13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68" fillId="34" borderId="0" xfId="0" applyFont="1" applyFill="1" applyAlignment="1" applyProtection="1">
      <alignment horizontal="justify" wrapText="1"/>
      <protection hidden="1" locked="0"/>
    </xf>
    <xf numFmtId="0" fontId="6" fillId="33" borderId="9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 applyProtection="1" quotePrefix="1">
      <alignment horizontal="right" wrapText="1"/>
      <protection hidden="1" locked="0"/>
    </xf>
    <xf numFmtId="0" fontId="23" fillId="33" borderId="1" xfId="0" applyFont="1" applyFill="1" applyBorder="1" applyAlignment="1" applyProtection="1">
      <alignment horizontal="center" vertical="center" wrapText="1"/>
      <protection hidden="1" locked="0"/>
    </xf>
    <xf numFmtId="0" fontId="23" fillId="33" borderId="12" xfId="0" applyFont="1" applyFill="1" applyBorder="1" applyAlignment="1" applyProtection="1">
      <alignment horizontal="center" vertical="center" wrapText="1"/>
      <protection hidden="1" locked="0"/>
    </xf>
    <xf numFmtId="0" fontId="3" fillId="33" borderId="0" xfId="0" applyFont="1" applyFill="1" applyAlignment="1" applyProtection="1">
      <alignment horizontal="center" wrapText="1"/>
      <protection hidden="1" locked="0"/>
    </xf>
    <xf numFmtId="0" fontId="10" fillId="34" borderId="0" xfId="0" applyFont="1" applyFill="1" applyBorder="1" applyAlignment="1" applyProtection="1" quotePrefix="1">
      <alignment horizontal="center" vertical="center" wrapText="1"/>
      <protection hidden="1" locked="0"/>
    </xf>
    <xf numFmtId="0" fontId="10" fillId="34" borderId="0" xfId="0" applyFont="1" applyFill="1" applyBorder="1" applyAlignment="1" applyProtection="1">
      <alignment horizontal="center" vertical="center" wrapText="1"/>
      <protection hidden="1" locked="0"/>
    </xf>
    <xf numFmtId="0" fontId="0" fillId="33" borderId="13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10" fillId="34" borderId="0" xfId="0" applyFont="1" applyFill="1" applyAlignment="1" applyProtection="1">
      <alignment horizontal="justify" wrapText="1"/>
      <protection hidden="1" locked="0"/>
    </xf>
    <xf numFmtId="0" fontId="10" fillId="34" borderId="0" xfId="0" applyFont="1" applyFill="1" applyAlignment="1" applyProtection="1" quotePrefix="1">
      <alignment horizontal="justify" wrapText="1"/>
      <protection hidden="1" locked="0"/>
    </xf>
    <xf numFmtId="0" fontId="2" fillId="33" borderId="16" xfId="0" applyFont="1" applyFill="1" applyBorder="1" applyAlignment="1" applyProtection="1">
      <alignment horizontal="center" vertical="center" wrapText="1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 locked="0"/>
    </xf>
    <xf numFmtId="0" fontId="2" fillId="33" borderId="18" xfId="0" applyFont="1" applyFill="1" applyBorder="1" applyAlignment="1" applyProtection="1">
      <alignment horizontal="center" vertical="center" wrapText="1"/>
      <protection hidden="1" locked="0"/>
    </xf>
    <xf numFmtId="0" fontId="2" fillId="33" borderId="19" xfId="0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Border="1" applyAlignment="1" applyProtection="1">
      <alignment horizont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 hidden="1" locked="0"/>
    </xf>
    <xf numFmtId="0" fontId="2" fillId="33" borderId="15" xfId="0" applyFont="1" applyFill="1" applyBorder="1" applyAlignment="1" applyProtection="1">
      <alignment horizontal="center" vertical="center"/>
      <protection hidden="1" locked="0"/>
    </xf>
    <xf numFmtId="0" fontId="5" fillId="33" borderId="0" xfId="0" applyFont="1" applyFill="1" applyAlignment="1" applyProtection="1">
      <alignment/>
      <protection hidden="1"/>
    </xf>
    <xf numFmtId="14" fontId="6" fillId="33" borderId="14" xfId="0" applyNumberFormat="1" applyFont="1" applyFill="1" applyBorder="1" applyAlignment="1" applyProtection="1">
      <alignment horizontal="center"/>
      <protection locked="0"/>
    </xf>
    <xf numFmtId="0" fontId="23" fillId="33" borderId="0" xfId="0" applyFont="1" applyFill="1" applyAlignment="1" applyProtection="1">
      <alignment horizontal="center" wrapText="1"/>
      <protection hidden="1" locked="0"/>
    </xf>
    <xf numFmtId="0" fontId="25" fillId="33" borderId="12" xfId="0" applyFont="1" applyFill="1" applyBorder="1" applyAlignment="1" applyProtection="1">
      <alignment horizontal="center" vertical="center" wrapText="1"/>
      <protection hidden="1" locked="0"/>
    </xf>
    <xf numFmtId="0" fontId="25" fillId="33" borderId="20" xfId="0" applyFont="1" applyFill="1" applyBorder="1" applyAlignment="1" applyProtection="1">
      <alignment horizontal="center" vertical="center" wrapText="1"/>
      <protection hidden="1" locked="0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307600000004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19050</xdr:rowOff>
    </xdr:from>
    <xdr:to>
      <xdr:col>10</xdr:col>
      <xdr:colOff>857250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0" y="4543425"/>
          <a:ext cx="6400800" cy="3057525"/>
        </a:xfrm>
        <a:prstGeom prst="rect">
          <a:avLst/>
        </a:prstGeom>
        <a:solidFill>
          <a:srgbClr val="FFFFFF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Если кнопки не срабатывают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необходимо снять высокую защиту макросов. Для этого:
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 Excel-2003: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выберите команду "Сервис" → "Параметры";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в выпадающем окне выберите "Безопасность" → "Безопасность макросов";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если стоит высокий или очень высокий уровень безопасности, то отметьте среднюю или низкую;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нажмите "Ок", еще раз "Ок";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закройте файл, сохранив все внесенные изменения, и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откройте его еще раз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 Excel-2007 (и выше):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нажмите кнопку "Office" ("Файл");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нажмите кнопку "Параметры Excel";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выберите строку "Центр управления безопасностью";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нажмите кнопку "Параметры центра управления безопасностью";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слева выберите строку "Параметры ActiveX";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справа отметьте точкой пункт "Включить все элементы управления без ограничений и запросов";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слева выберите строку "Параметры макросов";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справа отметьте точкой пункт "Включить все макросы";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закройте файл и откройте его еще раз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47625</xdr:colOff>
      <xdr:row>21</xdr:row>
      <xdr:rowOff>47625</xdr:rowOff>
    </xdr:from>
    <xdr:to>
      <xdr:col>30</xdr:col>
      <xdr:colOff>333375</xdr:colOff>
      <xdr:row>23</xdr:row>
      <xdr:rowOff>142875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39050" y="465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30</xdr:col>
      <xdr:colOff>352425</xdr:colOff>
      <xdr:row>21</xdr:row>
      <xdr:rowOff>47625</xdr:rowOff>
    </xdr:from>
    <xdr:to>
      <xdr:col>31</xdr:col>
      <xdr:colOff>19050</xdr:colOff>
      <xdr:row>23</xdr:row>
      <xdr:rowOff>142875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943850" y="465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35</xdr:row>
      <xdr:rowOff>47625</xdr:rowOff>
    </xdr:from>
    <xdr:to>
      <xdr:col>6</xdr:col>
      <xdr:colOff>314325</xdr:colOff>
      <xdr:row>36</xdr:row>
      <xdr:rowOff>142875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24575" y="6981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333375</xdr:colOff>
      <xdr:row>35</xdr:row>
      <xdr:rowOff>47625</xdr:rowOff>
    </xdr:from>
    <xdr:to>
      <xdr:col>7</xdr:col>
      <xdr:colOff>114300</xdr:colOff>
      <xdr:row>36</xdr:row>
      <xdr:rowOff>142875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429375" y="69818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30</xdr:col>
      <xdr:colOff>57150</xdr:colOff>
      <xdr:row>10</xdr:row>
      <xdr:rowOff>476250</xdr:rowOff>
    </xdr:from>
    <xdr:to>
      <xdr:col>32</xdr:col>
      <xdr:colOff>247650</xdr:colOff>
      <xdr:row>11</xdr:row>
      <xdr:rowOff>152400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2019300"/>
          <a:ext cx="1428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31</xdr:col>
      <xdr:colOff>0</xdr:colOff>
      <xdr:row>23</xdr:row>
      <xdr:rowOff>133350</xdr:rowOff>
    </xdr:from>
    <xdr:ext cx="1495425" cy="838200"/>
    <xdr:grpSp>
      <xdr:nvGrpSpPr>
        <xdr:cNvPr id="6" name="Group 37"/>
        <xdr:cNvGrpSpPr>
          <a:grpSpLocks/>
        </xdr:cNvGrpSpPr>
      </xdr:nvGrpSpPr>
      <xdr:grpSpPr>
        <a:xfrm>
          <a:off x="8210550" y="4933950"/>
          <a:ext cx="1495425" cy="838200"/>
          <a:chOff x="862" y="551"/>
          <a:chExt cx="157" cy="88"/>
        </a:xfrm>
        <a:solidFill>
          <a:srgbClr val="FFFFFF"/>
        </a:solidFill>
      </xdr:grpSpPr>
      <xdr:sp>
        <xdr:nvSpPr>
          <xdr:cNvPr id="7" name="Rectangle 29"/>
          <xdr:cNvSpPr>
            <a:spLocks/>
          </xdr:cNvSpPr>
        </xdr:nvSpPr>
        <xdr:spPr>
          <a:xfrm>
            <a:off x="901" y="593"/>
            <a:ext cx="118" cy="46"/>
          </a:xfrm>
          <a:prstGeom prst="rect">
            <a:avLst/>
          </a:prstGeom>
          <a:solidFill>
            <a:srgbClr val="FFFFFF"/>
          </a:solidFill>
          <a:ln w="31750" cmpd="dbl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Кнопки добавления (удаления) строк</a:t>
            </a:r>
          </a:p>
        </xdr:txBody>
      </xdr:sp>
      <xdr:sp>
        <xdr:nvSpPr>
          <xdr:cNvPr id="8" name="Line 30"/>
          <xdr:cNvSpPr>
            <a:spLocks/>
          </xdr:cNvSpPr>
        </xdr:nvSpPr>
        <xdr:spPr>
          <a:xfrm flipH="1" flipV="1">
            <a:off x="862" y="551"/>
            <a:ext cx="39" cy="42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 fPrintsWithSheet="0"/>
  </xdr:oneCellAnchor>
  <xdr:oneCellAnchor>
    <xdr:from>
      <xdr:col>7</xdr:col>
      <xdr:colOff>95250</xdr:colOff>
      <xdr:row>36</xdr:row>
      <xdr:rowOff>133350</xdr:rowOff>
    </xdr:from>
    <xdr:ext cx="1428750" cy="847725"/>
    <xdr:grpSp>
      <xdr:nvGrpSpPr>
        <xdr:cNvPr id="9" name="Group 38"/>
        <xdr:cNvGrpSpPr>
          <a:grpSpLocks/>
        </xdr:cNvGrpSpPr>
      </xdr:nvGrpSpPr>
      <xdr:grpSpPr>
        <a:xfrm>
          <a:off x="6696075" y="7258050"/>
          <a:ext cx="1428750" cy="847725"/>
          <a:chOff x="703" y="775"/>
          <a:chExt cx="150" cy="89"/>
        </a:xfrm>
        <a:solidFill>
          <a:srgbClr val="FFFFFF"/>
        </a:solidFill>
      </xdr:grpSpPr>
      <xdr:sp>
        <xdr:nvSpPr>
          <xdr:cNvPr id="10" name="Rectangle 31"/>
          <xdr:cNvSpPr>
            <a:spLocks/>
          </xdr:cNvSpPr>
        </xdr:nvSpPr>
        <xdr:spPr>
          <a:xfrm>
            <a:off x="740" y="818"/>
            <a:ext cx="113" cy="46"/>
          </a:xfrm>
          <a:prstGeom prst="rect">
            <a:avLst/>
          </a:prstGeom>
          <a:solidFill>
            <a:srgbClr val="FFFFFF"/>
          </a:solidFill>
          <a:ln w="31750" cmpd="dbl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Кнопки добавления (удаления) строк</a:t>
            </a:r>
          </a:p>
        </xdr:txBody>
      </xdr:sp>
      <xdr:sp>
        <xdr:nvSpPr>
          <xdr:cNvPr id="11" name="Line 32"/>
          <xdr:cNvSpPr>
            <a:spLocks/>
          </xdr:cNvSpPr>
        </xdr:nvSpPr>
        <xdr:spPr>
          <a:xfrm flipH="1" flipV="1">
            <a:off x="703" y="775"/>
            <a:ext cx="37" cy="4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10"/>
  </sheetPr>
  <dimension ref="B2:R9"/>
  <sheetViews>
    <sheetView zoomScalePageLayoutView="0" workbookViewId="0" topLeftCell="A7">
      <selection activeCell="Q16" sqref="Q16"/>
    </sheetView>
  </sheetViews>
  <sheetFormatPr defaultColWidth="9.33203125" defaultRowHeight="12.75"/>
  <cols>
    <col min="1" max="1" width="1.171875" style="58" customWidth="1"/>
    <col min="2" max="10" width="10.83203125" style="58" customWidth="1"/>
    <col min="11" max="11" width="15.16015625" style="58" customWidth="1"/>
    <col min="12" max="12" width="1.5" style="58" customWidth="1"/>
    <col min="13" max="16384" width="9.33203125" style="58" customWidth="1"/>
  </cols>
  <sheetData>
    <row r="1" ht="6" customHeight="1"/>
    <row r="2" spans="2:11" ht="18.75" customHeight="1">
      <c r="B2" s="86" t="s">
        <v>36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18.75" customHeight="1"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2:11" ht="25.5" customHeight="1"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2:11" ht="32.25" customHeight="1">
      <c r="B5" s="88" t="s">
        <v>38</v>
      </c>
      <c r="C5" s="89"/>
      <c r="D5" s="89"/>
      <c r="E5" s="89"/>
      <c r="F5" s="89"/>
      <c r="G5" s="89"/>
      <c r="H5" s="89"/>
      <c r="I5" s="89"/>
      <c r="J5" s="89"/>
      <c r="K5" s="89"/>
    </row>
    <row r="6" spans="2:11" ht="32.25" customHeight="1">
      <c r="B6" s="90" t="s">
        <v>40</v>
      </c>
      <c r="C6" s="90"/>
      <c r="D6" s="90"/>
      <c r="E6" s="90"/>
      <c r="F6" s="90"/>
      <c r="G6" s="90"/>
      <c r="H6" s="90"/>
      <c r="I6" s="90"/>
      <c r="J6" s="90"/>
      <c r="K6" s="90"/>
    </row>
    <row r="7" spans="2:18" ht="132" customHeight="1">
      <c r="B7" s="90" t="s">
        <v>41</v>
      </c>
      <c r="C7" s="90"/>
      <c r="D7" s="90"/>
      <c r="E7" s="90"/>
      <c r="F7" s="90"/>
      <c r="G7" s="90"/>
      <c r="H7" s="90"/>
      <c r="I7" s="90"/>
      <c r="J7" s="90"/>
      <c r="K7" s="90"/>
      <c r="R7" s="85"/>
    </row>
    <row r="8" spans="2:11" ht="36" customHeight="1">
      <c r="B8" s="90" t="s">
        <v>42</v>
      </c>
      <c r="C8" s="90"/>
      <c r="D8" s="90"/>
      <c r="E8" s="90"/>
      <c r="F8" s="90"/>
      <c r="G8" s="90"/>
      <c r="H8" s="90"/>
      <c r="I8" s="90"/>
      <c r="J8" s="90"/>
      <c r="K8" s="90"/>
    </row>
    <row r="9" spans="2:11" ht="54.75" customHeight="1">
      <c r="B9" s="91" t="s">
        <v>37</v>
      </c>
      <c r="C9" s="92"/>
      <c r="D9" s="92"/>
      <c r="E9" s="92"/>
      <c r="F9" s="92"/>
      <c r="G9" s="92"/>
      <c r="H9" s="92"/>
      <c r="I9" s="92"/>
      <c r="J9" s="92"/>
      <c r="K9" s="92"/>
    </row>
  </sheetData>
  <sheetProtection formatCells="0" formatColumns="0" formatRows="0" insertColumns="0" insertRows="0" insertHyperlinks="0" deleteColumns="0" deleteRows="0" sort="0" autoFilter="0" pivotTables="0"/>
  <mergeCells count="6">
    <mergeCell ref="B2:K4"/>
    <mergeCell ref="B5:K5"/>
    <mergeCell ref="B7:K7"/>
    <mergeCell ref="B9:K9"/>
    <mergeCell ref="B6:K6"/>
    <mergeCell ref="B8:K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4"/>
  </sheetPr>
  <dimension ref="A1:AI48"/>
  <sheetViews>
    <sheetView tabSelected="1" zoomScaleSheetLayoutView="100" zoomScalePageLayoutView="0" workbookViewId="0" topLeftCell="A1">
      <selection activeCell="AK22" sqref="AK22"/>
    </sheetView>
  </sheetViews>
  <sheetFormatPr defaultColWidth="8.83203125" defaultRowHeight="12.75"/>
  <cols>
    <col min="1" max="1" width="8.33203125" style="9" customWidth="1"/>
    <col min="2" max="2" width="23.66015625" style="9" customWidth="1"/>
    <col min="3" max="3" width="27.83203125" style="9" customWidth="1"/>
    <col min="4" max="4" width="15.16015625" style="9" customWidth="1"/>
    <col min="5" max="5" width="19.33203125" style="9" customWidth="1"/>
    <col min="6" max="6" width="12.33203125" style="9" customWidth="1"/>
    <col min="7" max="7" width="8.83203125" style="9" customWidth="1"/>
    <col min="8" max="8" width="8.83203125" style="8" customWidth="1"/>
    <col min="9" max="9" width="8.5" style="8" customWidth="1"/>
    <col min="10" max="12" width="3.83203125" style="46" hidden="1" customWidth="1"/>
    <col min="13" max="21" width="3.83203125" style="48" hidden="1" customWidth="1"/>
    <col min="22" max="23" width="5.83203125" style="46" hidden="1" customWidth="1"/>
    <col min="24" max="24" width="6.33203125" style="46" hidden="1" customWidth="1"/>
    <col min="25" max="29" width="3.83203125" style="46" hidden="1" customWidth="1"/>
    <col min="30" max="30" width="10.83203125" style="46" hidden="1" customWidth="1"/>
    <col min="31" max="34" width="10.83203125" style="8" customWidth="1"/>
    <col min="35" max="35" width="10.83203125" style="19" customWidth="1"/>
    <col min="36" max="16384" width="8.83203125" style="9" customWidth="1"/>
  </cols>
  <sheetData>
    <row r="1" spans="1:12" ht="20.25" customHeight="1">
      <c r="A1" s="107"/>
      <c r="B1" s="107"/>
      <c r="C1" s="107"/>
      <c r="D1" s="107"/>
      <c r="E1" s="107"/>
      <c r="F1" s="107"/>
      <c r="G1" s="107"/>
      <c r="H1" s="107"/>
      <c r="I1" s="107"/>
      <c r="J1" s="47"/>
      <c r="K1" s="47"/>
      <c r="L1" s="47"/>
    </row>
    <row r="2" spans="1:12" ht="15" customHeight="1" hidden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9" ht="12.75">
      <c r="A3" s="7"/>
      <c r="B3" s="7"/>
      <c r="C3" s="7"/>
      <c r="D3" s="7"/>
      <c r="E3" s="7"/>
      <c r="F3" s="7"/>
      <c r="G3" s="7"/>
      <c r="H3" s="33"/>
      <c r="I3" s="33"/>
    </row>
    <row r="4" spans="1:35" ht="15.75" customHeight="1">
      <c r="A4" s="113" t="s">
        <v>18</v>
      </c>
      <c r="B4" s="113"/>
      <c r="C4" s="113"/>
      <c r="D4" s="113"/>
      <c r="E4" s="113"/>
      <c r="F4" s="113"/>
      <c r="G4" s="113"/>
      <c r="H4" s="113"/>
      <c r="I4" s="113"/>
      <c r="AI4" s="18"/>
    </row>
    <row r="5" spans="1:35" ht="12.75">
      <c r="A5" s="7"/>
      <c r="B5" s="7"/>
      <c r="C5" s="7"/>
      <c r="D5" s="7"/>
      <c r="E5" s="7"/>
      <c r="F5" s="7"/>
      <c r="G5" s="7"/>
      <c r="H5" s="33"/>
      <c r="I5" s="33"/>
      <c r="AI5" s="18"/>
    </row>
    <row r="6" spans="1:35" ht="15" customHeight="1">
      <c r="A6" s="7"/>
      <c r="B6" s="62" t="s">
        <v>0</v>
      </c>
      <c r="C6" s="108" t="s">
        <v>33</v>
      </c>
      <c r="D6" s="108"/>
      <c r="E6" s="11"/>
      <c r="F6" s="11"/>
      <c r="G6" s="11"/>
      <c r="H6" s="33"/>
      <c r="I6" s="33"/>
      <c r="AI6" s="18"/>
    </row>
    <row r="7" spans="1:35" ht="15" customHeight="1">
      <c r="A7" s="7"/>
      <c r="B7" s="62" t="s">
        <v>25</v>
      </c>
      <c r="C7" s="109" t="s">
        <v>34</v>
      </c>
      <c r="D7" s="109"/>
      <c r="E7" s="12"/>
      <c r="F7" s="12"/>
      <c r="G7" s="12"/>
      <c r="H7" s="34"/>
      <c r="I7" s="33"/>
      <c r="P7" s="118"/>
      <c r="Q7" s="119"/>
      <c r="R7" s="119"/>
      <c r="S7" s="119"/>
      <c r="T7" s="119"/>
      <c r="U7" s="119"/>
      <c r="AI7" s="18"/>
    </row>
    <row r="8" spans="1:35" ht="15" customHeight="1">
      <c r="A8" s="129" t="s">
        <v>16</v>
      </c>
      <c r="B8" s="129"/>
      <c r="C8" s="109" t="s">
        <v>35</v>
      </c>
      <c r="D8" s="109"/>
      <c r="E8" s="12"/>
      <c r="F8" s="12"/>
      <c r="G8" s="12"/>
      <c r="H8" s="34"/>
      <c r="I8" s="33"/>
      <c r="AI8" s="18"/>
    </row>
    <row r="9" spans="1:35" ht="15" customHeight="1">
      <c r="A9" s="11"/>
      <c r="B9" s="63" t="s">
        <v>17</v>
      </c>
      <c r="C9" s="128">
        <v>25495</v>
      </c>
      <c r="D9" s="109"/>
      <c r="E9" s="11"/>
      <c r="F9" s="11"/>
      <c r="G9" s="11"/>
      <c r="H9" s="35"/>
      <c r="I9" s="35"/>
      <c r="J9" s="48"/>
      <c r="K9" s="48"/>
      <c r="L9" s="48"/>
      <c r="AI9" s="18"/>
    </row>
    <row r="10" spans="1:9" ht="15" customHeight="1" hidden="1">
      <c r="A10" s="7"/>
      <c r="B10" s="10"/>
      <c r="C10" s="124"/>
      <c r="D10" s="124"/>
      <c r="E10" s="11"/>
      <c r="F10" s="11"/>
      <c r="G10" s="11"/>
      <c r="H10" s="33"/>
      <c r="I10" s="33"/>
    </row>
    <row r="11" spans="1:9" ht="51.75" customHeight="1">
      <c r="A11" s="113" t="s">
        <v>24</v>
      </c>
      <c r="B11" s="113"/>
      <c r="C11" s="113"/>
      <c r="D11" s="113"/>
      <c r="E11" s="113"/>
      <c r="F11" s="113"/>
      <c r="G11" s="113"/>
      <c r="H11" s="113"/>
      <c r="I11" s="113"/>
    </row>
    <row r="12" spans="1:23" ht="12.75">
      <c r="A12" s="7"/>
      <c r="B12" s="7"/>
      <c r="C12" s="7"/>
      <c r="D12" s="7"/>
      <c r="E12" s="7"/>
      <c r="F12" s="7"/>
      <c r="G12" s="7"/>
      <c r="H12" s="28" t="s">
        <v>15</v>
      </c>
      <c r="I12" s="33"/>
      <c r="N12" s="49"/>
      <c r="O12" s="49"/>
      <c r="P12" s="49"/>
      <c r="Q12" s="49"/>
      <c r="R12" s="49"/>
      <c r="S12" s="49"/>
      <c r="T12" s="49"/>
      <c r="U12" s="49"/>
      <c r="V12" s="50"/>
      <c r="W12" s="50"/>
    </row>
    <row r="13" spans="1:27" ht="38.25" customHeight="1">
      <c r="A13" s="100" t="s">
        <v>7</v>
      </c>
      <c r="B13" s="120" t="s">
        <v>29</v>
      </c>
      <c r="C13" s="121"/>
      <c r="D13" s="111" t="s">
        <v>19</v>
      </c>
      <c r="E13" s="130" t="s">
        <v>28</v>
      </c>
      <c r="F13" s="111" t="s">
        <v>27</v>
      </c>
      <c r="G13" s="102" t="s">
        <v>26</v>
      </c>
      <c r="H13" s="103"/>
      <c r="I13" s="104"/>
      <c r="J13" s="114"/>
      <c r="K13" s="115"/>
      <c r="L13" s="115"/>
      <c r="N13" s="49" t="s">
        <v>6</v>
      </c>
      <c r="O13" s="49" t="s">
        <v>4</v>
      </c>
      <c r="P13" s="49" t="s">
        <v>5</v>
      </c>
      <c r="Q13" s="49" t="s">
        <v>6</v>
      </c>
      <c r="R13" s="49" t="s">
        <v>4</v>
      </c>
      <c r="S13" s="49" t="s">
        <v>5</v>
      </c>
      <c r="T13" s="49" t="s">
        <v>8</v>
      </c>
      <c r="U13" s="49" t="s">
        <v>9</v>
      </c>
      <c r="V13" s="49" t="s">
        <v>3</v>
      </c>
      <c r="W13" s="49"/>
      <c r="Y13" s="46" t="s">
        <v>1</v>
      </c>
      <c r="Z13" s="46" t="s">
        <v>10</v>
      </c>
      <c r="AA13" s="46" t="s">
        <v>3</v>
      </c>
    </row>
    <row r="14" spans="1:23" ht="51" customHeight="1">
      <c r="A14" s="99"/>
      <c r="B14" s="122"/>
      <c r="C14" s="123"/>
      <c r="D14" s="112"/>
      <c r="E14" s="131"/>
      <c r="F14" s="112"/>
      <c r="G14" s="22" t="s">
        <v>1</v>
      </c>
      <c r="H14" s="14" t="s">
        <v>2</v>
      </c>
      <c r="I14" s="14" t="s">
        <v>3</v>
      </c>
      <c r="J14" s="39" t="s">
        <v>1</v>
      </c>
      <c r="K14" s="38" t="s">
        <v>2</v>
      </c>
      <c r="L14" s="38" t="s">
        <v>3</v>
      </c>
      <c r="V14" s="48"/>
      <c r="W14" s="48"/>
    </row>
    <row r="15" spans="1:23" ht="12.75">
      <c r="A15" s="14">
        <v>1</v>
      </c>
      <c r="B15" s="125">
        <v>2</v>
      </c>
      <c r="C15" s="126"/>
      <c r="D15" s="15">
        <v>3</v>
      </c>
      <c r="E15" s="15">
        <v>4</v>
      </c>
      <c r="F15" s="15">
        <v>5</v>
      </c>
      <c r="G15" s="16">
        <v>6</v>
      </c>
      <c r="H15" s="15">
        <v>7</v>
      </c>
      <c r="I15" s="15">
        <v>8</v>
      </c>
      <c r="J15" s="40"/>
      <c r="K15" s="41"/>
      <c r="L15" s="41"/>
      <c r="V15" s="48"/>
      <c r="W15" s="48"/>
    </row>
    <row r="16" spans="1:27" ht="15" customHeight="1">
      <c r="A16" s="81">
        <v>1</v>
      </c>
      <c r="B16" s="116" t="s">
        <v>30</v>
      </c>
      <c r="C16" s="117"/>
      <c r="D16" s="82">
        <v>36453</v>
      </c>
      <c r="E16" s="83"/>
      <c r="F16" s="83">
        <v>36831</v>
      </c>
      <c r="G16" s="2">
        <f aca="true" t="shared" si="0" ref="G16:G21">T16</f>
        <v>1</v>
      </c>
      <c r="H16" s="36">
        <f aca="true" t="shared" si="1" ref="H16:H21">IF(U16=12,0,U16)</f>
        <v>0</v>
      </c>
      <c r="I16" s="36">
        <f aca="true" t="shared" si="2" ref="I16:I21">IF(V16+M16=30,0,V16+M16)</f>
        <v>12</v>
      </c>
      <c r="J16" s="42">
        <f aca="true" t="shared" si="3" ref="J16:J21">S16-P16</f>
        <v>1</v>
      </c>
      <c r="K16" s="42">
        <f aca="true" t="shared" si="4" ref="K16:K21">R16-O16</f>
        <v>1</v>
      </c>
      <c r="L16" s="51">
        <f aca="true" t="shared" si="5" ref="L16:L21">Q16-N16</f>
        <v>-19</v>
      </c>
      <c r="M16" s="48">
        <f aca="true" t="shared" si="6" ref="M16:M21">IF(AND(E16="",F16=""),0,IF(F16&gt;0,1,0))</f>
        <v>1</v>
      </c>
      <c r="N16" s="45">
        <f aca="true" t="shared" si="7" ref="N16:N21">IF(D16="",0,DAY(D16))</f>
        <v>20</v>
      </c>
      <c r="O16" s="45">
        <f aca="true" t="shared" si="8" ref="O16:O21">IF(D16="",0,MONTH(D16))</f>
        <v>10</v>
      </c>
      <c r="P16" s="45">
        <f aca="true" t="shared" si="9" ref="P16:P21">IF(D16="",0,YEAR(D16))</f>
        <v>1999</v>
      </c>
      <c r="Q16" s="45">
        <f aca="true" t="shared" si="10" ref="Q16:Q21">IF(AND(E16="",F16=""),0,IF(E16="",DAY(F16),DAY(E16)))</f>
        <v>1</v>
      </c>
      <c r="R16" s="45">
        <f aca="true" t="shared" si="11" ref="R16:R21">IF(AND(E16="",F16=""),0,IF(E16="",MONTH(F16),MONTH(E16)))</f>
        <v>11</v>
      </c>
      <c r="S16" s="45">
        <f aca="true" t="shared" si="12" ref="S16:S21">IF(AND(E16="",F16=""),0,IF(E16="",YEAR(F16),YEAR(E16)))</f>
        <v>2000</v>
      </c>
      <c r="T16" s="52">
        <f aca="true" t="shared" si="13" ref="T16:T21">IF(U16=12,Y16+1,Y16)</f>
        <v>1</v>
      </c>
      <c r="U16" s="52">
        <f aca="true" t="shared" si="14" ref="U16:U21">IF(OR(AA16=30,V16+M16=30),Z16+1,Z16)</f>
        <v>0</v>
      </c>
      <c r="V16" s="52">
        <f aca="true" t="shared" si="15" ref="V16:V21">IF(AA16=30,0,AA16)</f>
        <v>11</v>
      </c>
      <c r="W16" s="48"/>
      <c r="Y16" s="53">
        <f aca="true" t="shared" si="16" ref="Y16:Y21">IF(K16&lt;0,J16-1,IF(AND(K16=0,L16&lt;0),J16-1,J16))</f>
        <v>1</v>
      </c>
      <c r="Z16" s="46">
        <f aca="true" t="shared" si="17" ref="Z16:Z21">IF(AND(K16&lt;0,L16&lt;0),12+K16-1,IF(AND(K16=0,L16&lt;0),11,IF(AND(K16&lt;0,L16&gt;=0),K16+12,IF(AND(K16&gt;0,L16&lt;0),K16-1,K16))))</f>
        <v>0</v>
      </c>
      <c r="AA16" s="46">
        <f aca="true" t="shared" si="18" ref="AA16:AA21">IF(L16&lt;0,30+L16,L16)</f>
        <v>11</v>
      </c>
    </row>
    <row r="17" spans="1:27" ht="15" customHeight="1">
      <c r="A17" s="81">
        <v>2</v>
      </c>
      <c r="B17" s="105" t="s">
        <v>31</v>
      </c>
      <c r="C17" s="106"/>
      <c r="D17" s="82">
        <v>37081</v>
      </c>
      <c r="E17" s="83"/>
      <c r="F17" s="83">
        <v>38670</v>
      </c>
      <c r="G17" s="2">
        <f t="shared" si="0"/>
        <v>4</v>
      </c>
      <c r="H17" s="36">
        <f t="shared" si="1"/>
        <v>4</v>
      </c>
      <c r="I17" s="36">
        <f t="shared" si="2"/>
        <v>6</v>
      </c>
      <c r="J17" s="42">
        <f t="shared" si="3"/>
        <v>4</v>
      </c>
      <c r="K17" s="42">
        <f t="shared" si="4"/>
        <v>4</v>
      </c>
      <c r="L17" s="42">
        <f t="shared" si="5"/>
        <v>5</v>
      </c>
      <c r="M17" s="48">
        <f t="shared" si="6"/>
        <v>1</v>
      </c>
      <c r="N17" s="45">
        <f t="shared" si="7"/>
        <v>9</v>
      </c>
      <c r="O17" s="45">
        <f t="shared" si="8"/>
        <v>7</v>
      </c>
      <c r="P17" s="45">
        <f t="shared" si="9"/>
        <v>2001</v>
      </c>
      <c r="Q17" s="45">
        <f t="shared" si="10"/>
        <v>14</v>
      </c>
      <c r="R17" s="45">
        <f t="shared" si="11"/>
        <v>11</v>
      </c>
      <c r="S17" s="45">
        <f t="shared" si="12"/>
        <v>2005</v>
      </c>
      <c r="T17" s="52">
        <f t="shared" si="13"/>
        <v>4</v>
      </c>
      <c r="U17" s="52">
        <f t="shared" si="14"/>
        <v>4</v>
      </c>
      <c r="V17" s="52">
        <f t="shared" si="15"/>
        <v>5</v>
      </c>
      <c r="W17" s="48"/>
      <c r="X17" s="48"/>
      <c r="Y17" s="53">
        <f t="shared" si="16"/>
        <v>4</v>
      </c>
      <c r="Z17" s="46">
        <f t="shared" si="17"/>
        <v>4</v>
      </c>
      <c r="AA17" s="46">
        <f t="shared" si="18"/>
        <v>5</v>
      </c>
    </row>
    <row r="18" spans="1:27" ht="15" customHeight="1">
      <c r="A18" s="81">
        <v>3</v>
      </c>
      <c r="B18" s="105" t="s">
        <v>43</v>
      </c>
      <c r="C18" s="106"/>
      <c r="D18" s="82">
        <v>38754</v>
      </c>
      <c r="E18" s="82"/>
      <c r="F18" s="82">
        <v>38847</v>
      </c>
      <c r="G18" s="2">
        <f t="shared" si="0"/>
        <v>0</v>
      </c>
      <c r="H18" s="36">
        <f t="shared" si="1"/>
        <v>3</v>
      </c>
      <c r="I18" s="36">
        <f t="shared" si="2"/>
        <v>5</v>
      </c>
      <c r="J18" s="42">
        <f t="shared" si="3"/>
        <v>0</v>
      </c>
      <c r="K18" s="42">
        <f t="shared" si="4"/>
        <v>3</v>
      </c>
      <c r="L18" s="42">
        <f t="shared" si="5"/>
        <v>4</v>
      </c>
      <c r="M18" s="48">
        <f t="shared" si="6"/>
        <v>1</v>
      </c>
      <c r="N18" s="45">
        <f t="shared" si="7"/>
        <v>6</v>
      </c>
      <c r="O18" s="45">
        <f t="shared" si="8"/>
        <v>2</v>
      </c>
      <c r="P18" s="45">
        <f t="shared" si="9"/>
        <v>2006</v>
      </c>
      <c r="Q18" s="45">
        <f t="shared" si="10"/>
        <v>10</v>
      </c>
      <c r="R18" s="45">
        <f t="shared" si="11"/>
        <v>5</v>
      </c>
      <c r="S18" s="45">
        <f t="shared" si="12"/>
        <v>2006</v>
      </c>
      <c r="T18" s="52">
        <f t="shared" si="13"/>
        <v>0</v>
      </c>
      <c r="U18" s="52">
        <f t="shared" si="14"/>
        <v>3</v>
      </c>
      <c r="V18" s="52">
        <f t="shared" si="15"/>
        <v>4</v>
      </c>
      <c r="W18" s="48"/>
      <c r="X18" s="48"/>
      <c r="Y18" s="53">
        <f t="shared" si="16"/>
        <v>0</v>
      </c>
      <c r="Z18" s="46">
        <f t="shared" si="17"/>
        <v>3</v>
      </c>
      <c r="AA18" s="46">
        <f t="shared" si="18"/>
        <v>4</v>
      </c>
    </row>
    <row r="19" spans="1:27" ht="15" customHeight="1">
      <c r="A19" s="81">
        <v>4</v>
      </c>
      <c r="B19" s="105" t="s">
        <v>32</v>
      </c>
      <c r="C19" s="106"/>
      <c r="D19" s="82">
        <v>39398</v>
      </c>
      <c r="E19" s="82"/>
      <c r="F19" s="82">
        <v>39541</v>
      </c>
      <c r="G19" s="2">
        <f t="shared" si="0"/>
        <v>0</v>
      </c>
      <c r="H19" s="36">
        <f t="shared" si="1"/>
        <v>4</v>
      </c>
      <c r="I19" s="36">
        <f t="shared" si="2"/>
        <v>22</v>
      </c>
      <c r="J19" s="42">
        <f t="shared" si="3"/>
        <v>1</v>
      </c>
      <c r="K19" s="42">
        <f t="shared" si="4"/>
        <v>-7</v>
      </c>
      <c r="L19" s="42">
        <f t="shared" si="5"/>
        <v>-9</v>
      </c>
      <c r="M19" s="48">
        <f t="shared" si="6"/>
        <v>1</v>
      </c>
      <c r="N19" s="45">
        <f t="shared" si="7"/>
        <v>12</v>
      </c>
      <c r="O19" s="45">
        <f t="shared" si="8"/>
        <v>11</v>
      </c>
      <c r="P19" s="45">
        <f t="shared" si="9"/>
        <v>2007</v>
      </c>
      <c r="Q19" s="45">
        <f t="shared" si="10"/>
        <v>3</v>
      </c>
      <c r="R19" s="45">
        <f t="shared" si="11"/>
        <v>4</v>
      </c>
      <c r="S19" s="45">
        <f t="shared" si="12"/>
        <v>2008</v>
      </c>
      <c r="T19" s="52">
        <f t="shared" si="13"/>
        <v>0</v>
      </c>
      <c r="U19" s="52">
        <f t="shared" si="14"/>
        <v>4</v>
      </c>
      <c r="V19" s="52">
        <f t="shared" si="15"/>
        <v>21</v>
      </c>
      <c r="W19" s="48"/>
      <c r="X19" s="48"/>
      <c r="Y19" s="53">
        <f t="shared" si="16"/>
        <v>0</v>
      </c>
      <c r="Z19" s="46">
        <f t="shared" si="17"/>
        <v>4</v>
      </c>
      <c r="AA19" s="46">
        <f t="shared" si="18"/>
        <v>21</v>
      </c>
    </row>
    <row r="20" spans="1:27" ht="15" customHeight="1">
      <c r="A20" s="81"/>
      <c r="B20" s="105"/>
      <c r="C20" s="106"/>
      <c r="D20" s="82"/>
      <c r="E20" s="82"/>
      <c r="F20" s="82"/>
      <c r="G20" s="2">
        <f t="shared" si="0"/>
        <v>0</v>
      </c>
      <c r="H20" s="36">
        <f t="shared" si="1"/>
        <v>0</v>
      </c>
      <c r="I20" s="36">
        <f t="shared" si="2"/>
        <v>0</v>
      </c>
      <c r="J20" s="42">
        <f t="shared" si="3"/>
        <v>0</v>
      </c>
      <c r="K20" s="42">
        <f t="shared" si="4"/>
        <v>0</v>
      </c>
      <c r="L20" s="42">
        <f t="shared" si="5"/>
        <v>0</v>
      </c>
      <c r="M20" s="48">
        <f t="shared" si="6"/>
        <v>0</v>
      </c>
      <c r="N20" s="45">
        <f t="shared" si="7"/>
        <v>0</v>
      </c>
      <c r="O20" s="45">
        <f t="shared" si="8"/>
        <v>0</v>
      </c>
      <c r="P20" s="45">
        <f t="shared" si="9"/>
        <v>0</v>
      </c>
      <c r="Q20" s="45">
        <f t="shared" si="10"/>
        <v>0</v>
      </c>
      <c r="R20" s="45">
        <f t="shared" si="11"/>
        <v>0</v>
      </c>
      <c r="S20" s="45">
        <f t="shared" si="12"/>
        <v>0</v>
      </c>
      <c r="T20" s="52">
        <f t="shared" si="13"/>
        <v>0</v>
      </c>
      <c r="U20" s="52">
        <f t="shared" si="14"/>
        <v>0</v>
      </c>
      <c r="V20" s="52">
        <f t="shared" si="15"/>
        <v>0</v>
      </c>
      <c r="W20" s="48"/>
      <c r="X20" s="48"/>
      <c r="Y20" s="53">
        <f t="shared" si="16"/>
        <v>0</v>
      </c>
      <c r="Z20" s="46">
        <f t="shared" si="17"/>
        <v>0</v>
      </c>
      <c r="AA20" s="46">
        <f t="shared" si="18"/>
        <v>0</v>
      </c>
    </row>
    <row r="21" spans="1:27" ht="15" customHeight="1" hidden="1">
      <c r="A21" s="81"/>
      <c r="B21" s="105"/>
      <c r="C21" s="106"/>
      <c r="D21" s="82"/>
      <c r="E21" s="82"/>
      <c r="F21" s="82"/>
      <c r="G21" s="2">
        <f t="shared" si="0"/>
        <v>0</v>
      </c>
      <c r="H21" s="36">
        <f t="shared" si="1"/>
        <v>0</v>
      </c>
      <c r="I21" s="36">
        <f t="shared" si="2"/>
        <v>0</v>
      </c>
      <c r="J21" s="42">
        <f t="shared" si="3"/>
        <v>0</v>
      </c>
      <c r="K21" s="42">
        <f t="shared" si="4"/>
        <v>0</v>
      </c>
      <c r="L21" s="42">
        <f t="shared" si="5"/>
        <v>0</v>
      </c>
      <c r="M21" s="48">
        <f t="shared" si="6"/>
        <v>0</v>
      </c>
      <c r="N21" s="45">
        <f t="shared" si="7"/>
        <v>0</v>
      </c>
      <c r="O21" s="45">
        <f t="shared" si="8"/>
        <v>0</v>
      </c>
      <c r="P21" s="45">
        <f t="shared" si="9"/>
        <v>0</v>
      </c>
      <c r="Q21" s="45">
        <f t="shared" si="10"/>
        <v>0</v>
      </c>
      <c r="R21" s="45">
        <f t="shared" si="11"/>
        <v>0</v>
      </c>
      <c r="S21" s="45">
        <f t="shared" si="12"/>
        <v>0</v>
      </c>
      <c r="T21" s="52">
        <f t="shared" si="13"/>
        <v>0</v>
      </c>
      <c r="U21" s="52">
        <f t="shared" si="14"/>
        <v>0</v>
      </c>
      <c r="V21" s="52">
        <f t="shared" si="15"/>
        <v>0</v>
      </c>
      <c r="W21" s="48"/>
      <c r="X21" s="48"/>
      <c r="Y21" s="53">
        <f t="shared" si="16"/>
        <v>0</v>
      </c>
      <c r="Z21" s="46">
        <f t="shared" si="17"/>
        <v>0</v>
      </c>
      <c r="AA21" s="46">
        <f t="shared" si="18"/>
        <v>0</v>
      </c>
    </row>
    <row r="22" spans="1:29" s="18" customFormat="1" ht="15" customHeight="1">
      <c r="A22" s="5"/>
      <c r="B22" s="5"/>
      <c r="C22" s="5"/>
      <c r="D22" s="3"/>
      <c r="E22" s="3"/>
      <c r="F22" s="3"/>
      <c r="G22" s="6"/>
      <c r="H22" s="6"/>
      <c r="I22" s="71"/>
      <c r="J22" s="42"/>
      <c r="K22" s="42"/>
      <c r="L22" s="42"/>
      <c r="M22" s="48"/>
      <c r="N22" s="45"/>
      <c r="O22" s="45"/>
      <c r="P22" s="45"/>
      <c r="Q22" s="45"/>
      <c r="R22" s="45"/>
      <c r="S22" s="45"/>
      <c r="T22" s="45"/>
      <c r="U22" s="48"/>
      <c r="V22" s="48"/>
      <c r="W22" s="48"/>
      <c r="X22" s="48"/>
      <c r="Y22" s="48"/>
      <c r="Z22" s="46"/>
      <c r="AA22" s="46"/>
      <c r="AB22" s="46"/>
      <c r="AC22" s="46"/>
    </row>
    <row r="23" spans="1:29" s="18" customFormat="1" ht="15" customHeight="1" hidden="1">
      <c r="A23" s="5"/>
      <c r="B23" s="6"/>
      <c r="C23" s="6"/>
      <c r="D23" s="4"/>
      <c r="E23" s="5"/>
      <c r="F23" s="5"/>
      <c r="G23" s="30">
        <f>IF(H25+M26&gt;=12,G25+N26,G25)</f>
        <v>6</v>
      </c>
      <c r="H23" s="68">
        <f>IF(H25+M26&lt;12,H25+M26,N25)</f>
        <v>0</v>
      </c>
      <c r="I23" s="72">
        <f>IF(I25&gt;=30,M25,I25)</f>
        <v>15</v>
      </c>
      <c r="J23" s="42"/>
      <c r="K23" s="42"/>
      <c r="L23" s="42"/>
      <c r="M23" s="48">
        <f aca="true" t="shared" si="19" ref="M23:S23">SUM(M16:M21)</f>
        <v>4</v>
      </c>
      <c r="N23" s="45">
        <f t="shared" si="19"/>
        <v>47</v>
      </c>
      <c r="O23" s="45">
        <f t="shared" si="19"/>
        <v>30</v>
      </c>
      <c r="P23" s="45">
        <f t="shared" si="19"/>
        <v>8013</v>
      </c>
      <c r="Q23" s="45">
        <f t="shared" si="19"/>
        <v>28</v>
      </c>
      <c r="R23" s="45">
        <f t="shared" si="19"/>
        <v>31</v>
      </c>
      <c r="S23" s="45">
        <f t="shared" si="19"/>
        <v>8019</v>
      </c>
      <c r="T23" s="45"/>
      <c r="U23" s="45"/>
      <c r="V23" s="45"/>
      <c r="W23" s="48"/>
      <c r="X23" s="48"/>
      <c r="Y23" s="48"/>
      <c r="Z23" s="46"/>
      <c r="AA23" s="46"/>
      <c r="AB23" s="46"/>
      <c r="AC23" s="46"/>
    </row>
    <row r="24" spans="1:29" s="17" customFormat="1" ht="15" customHeight="1">
      <c r="A24" s="20"/>
      <c r="B24" s="29"/>
      <c r="C24" s="65" t="s">
        <v>13</v>
      </c>
      <c r="D24" s="127" t="str">
        <f>CONCATENATE(G23," ",B25,", ",H23," ",C25,", ",I23," ",D25)</f>
        <v>6 лет, 0 месяцев, 15 дней</v>
      </c>
      <c r="E24" s="127"/>
      <c r="F24" s="127"/>
      <c r="G24" s="127"/>
      <c r="H24" s="66"/>
      <c r="I24" s="71"/>
      <c r="J24" s="44"/>
      <c r="K24" s="44"/>
      <c r="L24" s="44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6"/>
      <c r="AA24" s="46"/>
      <c r="AB24" s="46"/>
      <c r="AC24" s="46"/>
    </row>
    <row r="25" spans="2:25" s="27" customFormat="1" ht="15" customHeight="1" hidden="1">
      <c r="B25" s="27" t="str">
        <f>IF($G23=1,"год",IF(OR($G23=2,$G23=3,$G23=4),"года","лет"))</f>
        <v>лет</v>
      </c>
      <c r="C25" s="27" t="str">
        <f>IF($H23=1,"месяц",IF(OR($H23=2,$H23=3,$H23=4),"месяца","месяцев"))</f>
        <v>месяцев</v>
      </c>
      <c r="D25" s="27" t="str">
        <f>IF(OR($I23=11,$I23=12,$I23=13,$I23=14),"дней",IF($I23=1,"день",IF(OR($I23=2,$I23=3,$I23=4),"дня","дней")))</f>
        <v>дней</v>
      </c>
      <c r="G25" s="26">
        <f>SUM(G16:G21)</f>
        <v>5</v>
      </c>
      <c r="H25" s="32">
        <f>SUM(H16:H21)</f>
        <v>11</v>
      </c>
      <c r="I25" s="32">
        <f>SUM(I16:I21)</f>
        <v>45</v>
      </c>
      <c r="J25" s="46"/>
      <c r="K25" s="46"/>
      <c r="L25" s="46"/>
      <c r="M25" s="61">
        <f>IF(I25&gt;30,MOD(I25,30),0)</f>
        <v>15</v>
      </c>
      <c r="N25" s="52">
        <f>IF(OR((H25+M26)&gt;12,(H25+M26)=12),MOD(H25+M26,12),0)</f>
        <v>0</v>
      </c>
      <c r="O25" s="48"/>
      <c r="P25" s="48"/>
      <c r="Q25" s="48"/>
      <c r="R25" s="48"/>
      <c r="S25" s="48"/>
      <c r="T25" s="48"/>
      <c r="U25" s="48"/>
      <c r="V25" s="60"/>
      <c r="W25" s="60"/>
      <c r="X25" s="60"/>
      <c r="Y25" s="60"/>
    </row>
    <row r="26" spans="7:29" s="27" customFormat="1" ht="15" customHeight="1">
      <c r="G26" s="59">
        <v>39814</v>
      </c>
      <c r="H26" s="67">
        <f>MAX(E16:F21)</f>
        <v>39541</v>
      </c>
      <c r="I26" s="70"/>
      <c r="J26" s="69"/>
      <c r="K26" s="46"/>
      <c r="L26" s="54"/>
      <c r="M26" s="48">
        <f>IF((I25-M25)/30&lt;1,0,(I25-M25)/30)</f>
        <v>1</v>
      </c>
      <c r="N26" s="48">
        <f>IF(((H25+M26-N25)/12)&lt;1,0,(H25+M26-N25)/12)</f>
        <v>1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6"/>
      <c r="AA26" s="46"/>
      <c r="AB26" s="46"/>
      <c r="AC26" s="46"/>
    </row>
    <row r="27" spans="1:25" ht="19.5" customHeight="1">
      <c r="A27" s="93" t="s">
        <v>39</v>
      </c>
      <c r="B27" s="93"/>
      <c r="C27" s="93"/>
      <c r="D27" s="93"/>
      <c r="E27" s="93"/>
      <c r="F27" s="93"/>
      <c r="G27" s="73"/>
      <c r="H27" s="31"/>
      <c r="I27" s="31"/>
      <c r="J27" s="55"/>
      <c r="L27" s="56"/>
      <c r="M27" s="53"/>
      <c r="N27" s="45"/>
      <c r="V27" s="48"/>
      <c r="W27" s="48"/>
      <c r="X27" s="48"/>
      <c r="Y27" s="48"/>
    </row>
    <row r="28" spans="1:25" ht="12.75">
      <c r="A28" s="7"/>
      <c r="B28" s="23"/>
      <c r="C28" s="23"/>
      <c r="D28" s="23"/>
      <c r="E28" s="7"/>
      <c r="F28" s="64" t="s">
        <v>14</v>
      </c>
      <c r="G28" s="74"/>
      <c r="H28" s="37"/>
      <c r="I28" s="37"/>
      <c r="J28" s="57"/>
      <c r="K28" s="57"/>
      <c r="L28" s="57"/>
      <c r="M28" s="53"/>
      <c r="N28" s="45"/>
      <c r="V28" s="48"/>
      <c r="W28" s="48"/>
      <c r="X28" s="48"/>
      <c r="Y28" s="48"/>
    </row>
    <row r="29" spans="1:31" ht="30" customHeight="1">
      <c r="A29" s="100" t="s">
        <v>7</v>
      </c>
      <c r="B29" s="98" t="s">
        <v>20</v>
      </c>
      <c r="C29" s="98" t="s">
        <v>21</v>
      </c>
      <c r="D29" s="102" t="s">
        <v>22</v>
      </c>
      <c r="E29" s="103"/>
      <c r="F29" s="104"/>
      <c r="G29" s="38"/>
      <c r="H29" s="114"/>
      <c r="I29" s="115"/>
      <c r="J29" s="115"/>
      <c r="N29" s="49" t="s">
        <v>6</v>
      </c>
      <c r="O29" s="49" t="s">
        <v>4</v>
      </c>
      <c r="P29" s="49" t="s">
        <v>5</v>
      </c>
      <c r="Q29" s="49" t="s">
        <v>6</v>
      </c>
      <c r="R29" s="49" t="s">
        <v>4</v>
      </c>
      <c r="S29" s="49" t="s">
        <v>5</v>
      </c>
      <c r="T29" s="49" t="s">
        <v>8</v>
      </c>
      <c r="U29" s="49" t="s">
        <v>9</v>
      </c>
      <c r="V29" s="49" t="s">
        <v>3</v>
      </c>
      <c r="W29" s="49"/>
      <c r="Y29" s="46" t="s">
        <v>1</v>
      </c>
      <c r="Z29" s="46" t="s">
        <v>10</v>
      </c>
      <c r="AA29" s="46" t="s">
        <v>3</v>
      </c>
      <c r="AE29" s="46"/>
    </row>
    <row r="30" spans="1:31" ht="18" customHeight="1">
      <c r="A30" s="98"/>
      <c r="B30" s="99"/>
      <c r="C30" s="99"/>
      <c r="D30" s="22" t="s">
        <v>1</v>
      </c>
      <c r="E30" s="14" t="s">
        <v>2</v>
      </c>
      <c r="F30" s="14" t="s">
        <v>3</v>
      </c>
      <c r="G30" s="48"/>
      <c r="H30" s="39" t="s">
        <v>1</v>
      </c>
      <c r="I30" s="38" t="s">
        <v>12</v>
      </c>
      <c r="J30" s="38" t="s">
        <v>3</v>
      </c>
      <c r="K30" s="48"/>
      <c r="L30" s="48"/>
      <c r="V30" s="48"/>
      <c r="W30" s="48"/>
      <c r="AE30" s="46"/>
    </row>
    <row r="31" spans="1:31" ht="12.75">
      <c r="A31" s="13">
        <v>1</v>
      </c>
      <c r="B31" s="15">
        <v>2</v>
      </c>
      <c r="C31" s="15">
        <v>3</v>
      </c>
      <c r="D31" s="16">
        <v>4</v>
      </c>
      <c r="E31" s="15">
        <v>5</v>
      </c>
      <c r="F31" s="15">
        <v>6</v>
      </c>
      <c r="G31" s="48"/>
      <c r="H31" s="40"/>
      <c r="I31" s="41"/>
      <c r="J31" s="41"/>
      <c r="K31" s="48"/>
      <c r="L31" s="48"/>
      <c r="V31" s="48"/>
      <c r="W31" s="48"/>
      <c r="AE31" s="46"/>
    </row>
    <row r="32" spans="1:31" ht="15" customHeight="1">
      <c r="A32" s="81">
        <v>1</v>
      </c>
      <c r="B32" s="82">
        <v>37571</v>
      </c>
      <c r="C32" s="82">
        <v>37575</v>
      </c>
      <c r="D32" s="2">
        <f>IF($B32&lt;=$G$26,T32,0)</f>
        <v>0</v>
      </c>
      <c r="E32" s="1">
        <f>IF($B32&lt;=$G$26,IF(U32=12,0,U32),0)</f>
        <v>0</v>
      </c>
      <c r="F32" s="1">
        <f>IF($B32&lt;=$G$26,IF(V32+M32=30,0,V32+M32),0)</f>
        <v>5</v>
      </c>
      <c r="G32" s="48"/>
      <c r="H32" s="42">
        <f>S32-P32</f>
        <v>0</v>
      </c>
      <c r="I32" s="42">
        <f>R32-O32</f>
        <v>0</v>
      </c>
      <c r="J32" s="42">
        <f>Q32-N32</f>
        <v>4</v>
      </c>
      <c r="K32" s="48"/>
      <c r="L32" s="48"/>
      <c r="M32" s="48">
        <f>IF(B32="",0,1)</f>
        <v>1</v>
      </c>
      <c r="N32" s="45">
        <f>IF(B32="",0,DAY(B32))</f>
        <v>11</v>
      </c>
      <c r="O32" s="45">
        <f>IF(B32="",0,MONTH(B32))</f>
        <v>11</v>
      </c>
      <c r="P32" s="45">
        <f>IF(B32="",0,YEAR(B32))</f>
        <v>2002</v>
      </c>
      <c r="Q32" s="45">
        <f>IF(C32="",0,DAY(C32))</f>
        <v>15</v>
      </c>
      <c r="R32" s="45">
        <f>IF(C32="",0,MONTH(C32))</f>
        <v>11</v>
      </c>
      <c r="S32" s="45">
        <f>IF(C32="",0,YEAR(C32))</f>
        <v>2002</v>
      </c>
      <c r="T32" s="52">
        <f>IF(U32=12,Y32+1,Y32)</f>
        <v>0</v>
      </c>
      <c r="U32" s="52">
        <f>IF(OR(AA32=30,V32+M32=30),Z32+1,Z32)</f>
        <v>0</v>
      </c>
      <c r="V32" s="52">
        <f>IF(AA32=30,0,AA32)</f>
        <v>4</v>
      </c>
      <c r="W32" s="48"/>
      <c r="X32" s="48"/>
      <c r="Y32" s="53">
        <f>IF(I32&lt;0,H32-1,IF(AND(I32=0,J32&lt;0),H32-1,H32))</f>
        <v>0</v>
      </c>
      <c r="Z32" s="46">
        <f>IF(AND(I32&lt;0,J32&lt;0),12+I32-1,IF(AND(I32=0,J32&lt;0),11,IF(AND(I32&lt;0,J32&gt;=0),I32+12,IF(AND(I32&gt;0,J32&lt;0),I32-1,I32))))</f>
        <v>0</v>
      </c>
      <c r="AA32" s="46">
        <f>IF(J32&lt;0,30+J32,J32)</f>
        <v>4</v>
      </c>
      <c r="AE32" s="46"/>
    </row>
    <row r="33" spans="1:31" ht="15" customHeight="1">
      <c r="A33" s="81">
        <v>2</v>
      </c>
      <c r="B33" s="82">
        <v>39463</v>
      </c>
      <c r="C33" s="82">
        <v>39465</v>
      </c>
      <c r="D33" s="2">
        <f>IF($B33&lt;=$G$26,T33,0)</f>
        <v>0</v>
      </c>
      <c r="E33" s="1">
        <f>IF($B33&lt;=$G$26,IF(U33=12,0,U33),0)</f>
        <v>0</v>
      </c>
      <c r="F33" s="1">
        <f>IF($B33&lt;=$G$26,IF(V33+M33=30,0,V33+M33),0)</f>
        <v>3</v>
      </c>
      <c r="G33" s="48"/>
      <c r="H33" s="42">
        <f>S33-P33</f>
        <v>0</v>
      </c>
      <c r="I33" s="42">
        <f>R33-O33</f>
        <v>0</v>
      </c>
      <c r="J33" s="42">
        <f>Q33-N33</f>
        <v>2</v>
      </c>
      <c r="K33" s="48"/>
      <c r="L33" s="48"/>
      <c r="M33" s="48">
        <f>IF(B33="",0,1)</f>
        <v>1</v>
      </c>
      <c r="N33" s="45">
        <f>IF(B33="",0,DAY(B33))</f>
        <v>16</v>
      </c>
      <c r="O33" s="45">
        <f>IF(B33="",0,MONTH(B33))</f>
        <v>1</v>
      </c>
      <c r="P33" s="45">
        <f>IF(B33="",0,YEAR(B33))</f>
        <v>2008</v>
      </c>
      <c r="Q33" s="45">
        <f>IF(C33="",0,DAY(C33))</f>
        <v>18</v>
      </c>
      <c r="R33" s="45">
        <f>IF(C33="",0,MONTH(C33))</f>
        <v>1</v>
      </c>
      <c r="S33" s="45">
        <f>IF(C33="",0,YEAR(C33))</f>
        <v>2008</v>
      </c>
      <c r="T33" s="52">
        <f>IF(U33=12,Y33+1,Y33)</f>
        <v>0</v>
      </c>
      <c r="U33" s="52">
        <f>IF(OR(AA33=30,V33+M33=30),Z33+1,Z33)</f>
        <v>0</v>
      </c>
      <c r="V33" s="52">
        <f>IF(AA33=30,0,AA33)</f>
        <v>2</v>
      </c>
      <c r="W33" s="48"/>
      <c r="X33" s="48"/>
      <c r="Y33" s="53">
        <f>IF(I33&lt;0,H33-1,IF(AND(I33=0,J33&lt;0),H33-1,H33))</f>
        <v>0</v>
      </c>
      <c r="Z33" s="46">
        <f>IF(AND(I33&lt;0,J33&lt;0),12+I33-1,IF(AND(I33=0,J33&lt;0),11,IF(AND(I33&lt;0,J33&gt;=0),I33+12,IF(AND(I33&gt;0,J33&lt;0),I33-1,I33))))</f>
        <v>0</v>
      </c>
      <c r="AA33" s="46">
        <f>IF(J33&lt;0,30+J33,J33)</f>
        <v>2</v>
      </c>
      <c r="AE33" s="46"/>
    </row>
    <row r="34" spans="1:31" ht="15" customHeight="1">
      <c r="A34" s="84"/>
      <c r="B34" s="82"/>
      <c r="C34" s="82"/>
      <c r="D34" s="2">
        <f>IF($B34&lt;=$G$26,T34,0)</f>
        <v>0</v>
      </c>
      <c r="E34" s="1">
        <f>IF($B34&lt;=$G$26,IF(U34=12,0,U34),0)</f>
        <v>0</v>
      </c>
      <c r="F34" s="1">
        <f>IF($B34&lt;=$G$26,IF(V34+M34=30,0,V34+M34),0)</f>
        <v>0</v>
      </c>
      <c r="G34" s="42">
        <f>IF($B34&gt;=$G$26,IF(V34+M34=30,0,V34+M34),0)</f>
        <v>0</v>
      </c>
      <c r="H34" s="42">
        <f>S34-P34</f>
        <v>0</v>
      </c>
      <c r="I34" s="42">
        <f>R34-O34</f>
        <v>0</v>
      </c>
      <c r="J34" s="42">
        <f>Q34-N34</f>
        <v>0</v>
      </c>
      <c r="K34" s="48"/>
      <c r="L34" s="48"/>
      <c r="M34" s="48">
        <f>IF(B34="",0,1)</f>
        <v>0</v>
      </c>
      <c r="N34" s="45">
        <f>IF(B34="",0,DAY(B34))</f>
        <v>0</v>
      </c>
      <c r="O34" s="45">
        <f>IF(B34="",0,MONTH(B34))</f>
        <v>0</v>
      </c>
      <c r="P34" s="45">
        <f>IF(B34="",0,YEAR(B34))</f>
        <v>0</v>
      </c>
      <c r="Q34" s="45">
        <f>IF(C34="",0,DAY(C34))</f>
        <v>0</v>
      </c>
      <c r="R34" s="45">
        <f>IF(C34="",0,MONTH(C34))</f>
        <v>0</v>
      </c>
      <c r="S34" s="45">
        <f>IF(C34="",0,YEAR(C34))</f>
        <v>0</v>
      </c>
      <c r="T34" s="52">
        <f>IF(U34=12,Y34+1,Y34)</f>
        <v>0</v>
      </c>
      <c r="U34" s="52">
        <f>IF(OR(AA34=30,V34+M34=30),Z34+1,Z34)</f>
        <v>0</v>
      </c>
      <c r="V34" s="52">
        <f>IF(AA34=30,0,AA34)</f>
        <v>0</v>
      </c>
      <c r="W34" s="48"/>
      <c r="X34" s="48"/>
      <c r="Y34" s="53">
        <f>IF(I34&lt;0,H34-1,IF(AND(I34=0,J34&lt;0),H34-1,H34))</f>
        <v>0</v>
      </c>
      <c r="Z34" s="46">
        <f>IF(AND(I34&lt;0,J34&lt;0),12+I34-1,IF(AND(I34=0,J34&lt;0),11,IF(AND(I34&lt;0,J34&gt;=0),I34+12,IF(AND(I34&gt;0,J34&lt;0),I34-1,I34))))</f>
        <v>0</v>
      </c>
      <c r="AA34" s="46">
        <f>IF(J34&lt;0,30+J34,J34)</f>
        <v>0</v>
      </c>
      <c r="AE34" s="46"/>
    </row>
    <row r="35" spans="1:31" ht="15" customHeight="1" hidden="1">
      <c r="A35" s="84"/>
      <c r="B35" s="82"/>
      <c r="C35" s="82"/>
      <c r="D35" s="2">
        <f>IF($B35&lt;=$G$26,T35,0)</f>
        <v>0</v>
      </c>
      <c r="E35" s="1">
        <f>IF($B35&lt;=$G$26,IF(U35=12,0,U35),0)</f>
        <v>0</v>
      </c>
      <c r="F35" s="1">
        <f>IF($B35&lt;=$G$26,IF(V35+M35=30,0,V35+M35),0)</f>
        <v>0</v>
      </c>
      <c r="G35" s="42">
        <f>IF($B35&gt;=$G$26,IF(V35+M35=30,0,V35+M35),0)</f>
        <v>0</v>
      </c>
      <c r="H35" s="42">
        <f>S35-P35</f>
        <v>0</v>
      </c>
      <c r="I35" s="42">
        <f>R35-O35</f>
        <v>0</v>
      </c>
      <c r="J35" s="42">
        <f>Q35-N35</f>
        <v>0</v>
      </c>
      <c r="K35" s="48"/>
      <c r="L35" s="48"/>
      <c r="M35" s="48">
        <f>IF(B35="",0,1)</f>
        <v>0</v>
      </c>
      <c r="N35" s="45">
        <f>IF(B35="",0,DAY(B35))</f>
        <v>0</v>
      </c>
      <c r="O35" s="45">
        <f>IF(B35="",0,MONTH(B35))</f>
        <v>0</v>
      </c>
      <c r="P35" s="45">
        <f>IF(B35="",0,YEAR(B35))</f>
        <v>0</v>
      </c>
      <c r="Q35" s="45">
        <f>IF(C35="",0,DAY(C35))</f>
        <v>0</v>
      </c>
      <c r="R35" s="45">
        <f>IF(C35="",0,MONTH(C35))</f>
        <v>0</v>
      </c>
      <c r="S35" s="45">
        <f>IF(C35="",0,YEAR(C35))</f>
        <v>0</v>
      </c>
      <c r="T35" s="52">
        <f>IF(U35=12,Y35+1,Y35)</f>
        <v>0</v>
      </c>
      <c r="U35" s="52">
        <f>IF(OR(AA35=30,V35+M35=30),Z35+1,Z35)</f>
        <v>0</v>
      </c>
      <c r="V35" s="52">
        <f>IF(AA35=30,0,AA35)</f>
        <v>0</v>
      </c>
      <c r="W35" s="48"/>
      <c r="X35" s="48"/>
      <c r="Y35" s="53">
        <f>IF(I35&lt;0,H35-1,IF(AND(I35=0,J35&lt;0),H35-1,H35))</f>
        <v>0</v>
      </c>
      <c r="Z35" s="46">
        <f>IF(AND(I35&lt;0,J35&lt;0),12+I35-1,IF(AND(I35=0,J35&lt;0),11,IF(AND(I35&lt;0,J35&gt;=0),I35+12,IF(AND(I35&gt;0,J35&lt;0),I35-1,I35))))</f>
        <v>0</v>
      </c>
      <c r="AA35" s="46">
        <f>IF(J35&lt;0,30+J35,J35)</f>
        <v>0</v>
      </c>
      <c r="AE35" s="46"/>
    </row>
    <row r="36" spans="1:34" s="18" customFormat="1" ht="15" customHeight="1">
      <c r="A36" s="5"/>
      <c r="B36" s="5"/>
      <c r="C36" s="5"/>
      <c r="D36" s="3"/>
      <c r="E36" s="3"/>
      <c r="F36" s="3"/>
      <c r="G36" s="43"/>
      <c r="H36" s="43"/>
      <c r="I36" s="43"/>
      <c r="J36" s="42"/>
      <c r="K36" s="42"/>
      <c r="L36" s="42"/>
      <c r="M36" s="48"/>
      <c r="N36" s="45"/>
      <c r="O36" s="45"/>
      <c r="P36" s="45"/>
      <c r="Q36" s="45"/>
      <c r="R36" s="45"/>
      <c r="S36" s="45"/>
      <c r="T36" s="45"/>
      <c r="U36" s="48"/>
      <c r="V36" s="48"/>
      <c r="W36" s="48"/>
      <c r="X36" s="48"/>
      <c r="Y36" s="48"/>
      <c r="Z36" s="46"/>
      <c r="AA36" s="46"/>
      <c r="AB36" s="46"/>
      <c r="AC36" s="46"/>
      <c r="AD36" s="46"/>
      <c r="AE36" s="46"/>
      <c r="AF36" s="8"/>
      <c r="AG36" s="8"/>
      <c r="AH36" s="8"/>
    </row>
    <row r="37" spans="1:34" s="18" customFormat="1" ht="15" customHeight="1">
      <c r="A37" s="5"/>
      <c r="B37" s="6"/>
      <c r="C37" s="6"/>
      <c r="D37" s="4"/>
      <c r="E37" s="5"/>
      <c r="F37" s="5"/>
      <c r="G37" s="77">
        <f>IF(H39+M40&gt;=12,G39+N40,G39)</f>
        <v>0</v>
      </c>
      <c r="H37" s="42">
        <f>IF(H39+M40&lt;12,H39+M40,N39)</f>
        <v>0</v>
      </c>
      <c r="I37" s="42">
        <f>IF(I39&gt;=30,M39,I39)</f>
        <v>8</v>
      </c>
      <c r="J37" s="42"/>
      <c r="K37" s="42"/>
      <c r="L37" s="42"/>
      <c r="M37" s="48">
        <f aca="true" t="shared" si="20" ref="M37:S37">SUM(M32:M35)</f>
        <v>2</v>
      </c>
      <c r="N37" s="45">
        <f t="shared" si="20"/>
        <v>27</v>
      </c>
      <c r="O37" s="45">
        <f t="shared" si="20"/>
        <v>12</v>
      </c>
      <c r="P37" s="45">
        <f t="shared" si="20"/>
        <v>4010</v>
      </c>
      <c r="Q37" s="45">
        <f t="shared" si="20"/>
        <v>33</v>
      </c>
      <c r="R37" s="45">
        <f t="shared" si="20"/>
        <v>12</v>
      </c>
      <c r="S37" s="45">
        <f t="shared" si="20"/>
        <v>4010</v>
      </c>
      <c r="T37" s="45"/>
      <c r="U37" s="45"/>
      <c r="V37" s="45"/>
      <c r="W37" s="48"/>
      <c r="X37" s="48"/>
      <c r="Y37" s="48"/>
      <c r="Z37" s="46"/>
      <c r="AA37" s="46"/>
      <c r="AB37" s="46"/>
      <c r="AC37" s="46"/>
      <c r="AD37" s="46"/>
      <c r="AE37" s="46"/>
      <c r="AF37" s="8"/>
      <c r="AG37" s="8"/>
      <c r="AH37" s="8"/>
    </row>
    <row r="38" spans="1:31" s="17" customFormat="1" ht="15" customHeight="1">
      <c r="A38" s="6"/>
      <c r="B38" s="25" t="s">
        <v>13</v>
      </c>
      <c r="C38" s="21"/>
      <c r="D38" s="101" t="str">
        <f>CONCATENATE(G37," ",B39,", ",H37," ",C39,", ",I37," ",D39)</f>
        <v>0 лет, 0 месяцев, 8 дней</v>
      </c>
      <c r="E38" s="101"/>
      <c r="F38" s="101"/>
      <c r="G38" s="78"/>
      <c r="H38" s="44"/>
      <c r="I38" s="44"/>
      <c r="J38" s="44"/>
      <c r="K38" s="44"/>
      <c r="L38" s="44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6"/>
      <c r="AA38" s="46"/>
      <c r="AB38" s="46"/>
      <c r="AC38" s="46"/>
      <c r="AD38" s="46"/>
      <c r="AE38" s="46"/>
    </row>
    <row r="39" spans="2:31" s="27" customFormat="1" ht="15" customHeight="1" hidden="1">
      <c r="B39" s="27" t="str">
        <f>IF($G37=1,"год",IF(OR($G37=2,$G37=3,$G37=4),"года","лет"))</f>
        <v>лет</v>
      </c>
      <c r="C39" s="27" t="str">
        <f>IF($H37=1,"месяц",IF(OR($H37=2,$H37=3,$H37=4),"месяца","месяцев"))</f>
        <v>месяцев</v>
      </c>
      <c r="D39" s="27" t="str">
        <f>IF(OR($I37=11,$I37=12,$I37=13,$I37=14),"дней",IF($I37=1,"день",IF(OR($I37=2,$I37=3,$I37=4),"дня","дней")))</f>
        <v>дней</v>
      </c>
      <c r="G39" s="79">
        <f>SUM(D32:D35)</f>
        <v>0</v>
      </c>
      <c r="H39" s="45">
        <f>SUM(E32:E35)</f>
        <v>0</v>
      </c>
      <c r="I39" s="45">
        <f>SUM(F32:F35)</f>
        <v>8</v>
      </c>
      <c r="J39" s="46"/>
      <c r="K39" s="46"/>
      <c r="L39" s="46"/>
      <c r="M39" s="61">
        <f>IF(I39&gt;30,MOD(I39,30),0)</f>
        <v>0</v>
      </c>
      <c r="N39" s="52">
        <f>IF(OR((H39+M40)&gt;12,(H39+M40)=12),MOD(H39+M40,12),0)</f>
        <v>0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6"/>
      <c r="AA39" s="46"/>
      <c r="AB39" s="46"/>
      <c r="AC39" s="46"/>
      <c r="AD39" s="46"/>
      <c r="AE39" s="46"/>
    </row>
    <row r="40" spans="7:31" s="17" customFormat="1" ht="15" customHeight="1" hidden="1">
      <c r="G40" s="79"/>
      <c r="H40" s="45"/>
      <c r="I40" s="45"/>
      <c r="J40" s="46"/>
      <c r="K40" s="46"/>
      <c r="L40" s="46"/>
      <c r="M40" s="48">
        <f>IF((I39-M39)/30&lt;1,0,(I39-M39)/30)</f>
        <v>0</v>
      </c>
      <c r="N40" s="48">
        <f>IF(((H39+M40-N39)/12)&lt;1,0,(H39+M40-N39)/12)</f>
        <v>0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6"/>
      <c r="AA40" s="46"/>
      <c r="AB40" s="46"/>
      <c r="AC40" s="46"/>
      <c r="AD40" s="46"/>
      <c r="AE40" s="46"/>
    </row>
    <row r="41" spans="7:31" s="17" customFormat="1" ht="12.75" hidden="1">
      <c r="G41" s="46"/>
      <c r="H41" s="46"/>
      <c r="I41" s="46"/>
      <c r="J41" s="46"/>
      <c r="K41" s="46"/>
      <c r="L41" s="46"/>
      <c r="M41" s="48"/>
      <c r="N41" s="48"/>
      <c r="O41" s="48"/>
      <c r="P41" s="48"/>
      <c r="Q41" s="48"/>
      <c r="R41" s="48"/>
      <c r="S41" s="48"/>
      <c r="T41" s="48"/>
      <c r="U41" s="48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7:31" s="17" customFormat="1" ht="12.75">
      <c r="G42" s="46"/>
      <c r="H42" s="46"/>
      <c r="I42" s="46"/>
      <c r="J42" s="46"/>
      <c r="K42" s="46"/>
      <c r="L42" s="46"/>
      <c r="M42" s="48"/>
      <c r="N42" s="48"/>
      <c r="O42" s="48"/>
      <c r="P42" s="48"/>
      <c r="Q42" s="48"/>
      <c r="R42" s="48"/>
      <c r="S42" s="48"/>
      <c r="T42" s="48"/>
      <c r="U42" s="48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ht="15.75" customHeight="1">
      <c r="A43" s="94" t="s">
        <v>23</v>
      </c>
      <c r="B43" s="94"/>
      <c r="C43" s="94"/>
      <c r="D43" s="94"/>
      <c r="E43" s="94"/>
      <c r="F43" s="94"/>
      <c r="G43" s="80"/>
      <c r="H43" s="46"/>
      <c r="I43" s="46"/>
      <c r="AE43" s="46"/>
    </row>
    <row r="44" spans="1:15" ht="12" customHeight="1">
      <c r="A44" s="7"/>
      <c r="B44" s="24"/>
      <c r="C44" s="24"/>
      <c r="D44" s="24"/>
      <c r="E44" s="24"/>
      <c r="F44" s="24"/>
      <c r="G44" s="76"/>
      <c r="M44" s="48" t="s">
        <v>1</v>
      </c>
      <c r="N44" s="48" t="s">
        <v>11</v>
      </c>
      <c r="O44" s="48" t="s">
        <v>3</v>
      </c>
    </row>
    <row r="45" spans="1:15" ht="21.75" customHeight="1">
      <c r="A45" s="7"/>
      <c r="B45" s="95" t="str">
        <f>CONCATENATE(M46," ",B48,", ",N46," ",C48,", ",O46," ",D48)</f>
        <v>6 лет, 0 месяцев, 7 дней</v>
      </c>
      <c r="C45" s="96"/>
      <c r="D45" s="96"/>
      <c r="E45" s="97"/>
      <c r="F45" s="75"/>
      <c r="M45" s="45">
        <f>IF($G$39=0,$G$23,$G$23-$G$39)</f>
        <v>6</v>
      </c>
      <c r="N45" s="45">
        <f>IF($H$39=0,$H$23,$H$23-$H$39)</f>
        <v>0</v>
      </c>
      <c r="O45" s="45">
        <f>IF($I$39=0,$I$23,$I$23-$I$39)</f>
        <v>7</v>
      </c>
    </row>
    <row r="46" spans="1:15" ht="12.75">
      <c r="A46" s="7"/>
      <c r="B46" s="7"/>
      <c r="C46" s="7"/>
      <c r="D46" s="7"/>
      <c r="E46" s="7"/>
      <c r="F46" s="7"/>
      <c r="M46" s="48">
        <f>IF($N$45&lt;0,$M$45-1,IF(AND($O$45&lt;0,$N$45=0),$M$45-1,$M$45))</f>
        <v>6</v>
      </c>
      <c r="N46" s="48">
        <f>IF(AND($O$45&lt;0,$N$45&gt;0),$N$45-1,IF(AND($O$45&gt;0,$N$45&lt;0),$N$45+12,IF(AND($O$45&lt;0,$N$45=0),11,IF(AND($O$45&lt;0,$N$45&lt;0),$N$45+11,$N$45))))</f>
        <v>0</v>
      </c>
      <c r="O46" s="48">
        <f>IF($O$45&lt;0,30+$O$45,$O$45)</f>
        <v>7</v>
      </c>
    </row>
    <row r="47" spans="1:6" ht="12.75">
      <c r="A47" s="7"/>
      <c r="B47" s="7"/>
      <c r="C47" s="7"/>
      <c r="D47" s="7"/>
      <c r="E47" s="7"/>
      <c r="F47" s="7"/>
    </row>
    <row r="48" spans="2:29" s="27" customFormat="1" ht="12.75">
      <c r="B48" s="27" t="str">
        <f>IF($M$46=1,"год",IF(OR($M$46=2,$M$46=3,$M$46=4),"года","лет"))</f>
        <v>лет</v>
      </c>
      <c r="C48" s="27" t="str">
        <f>IF($N$46=1,"месяц",IF(OR($N$46=2,$N$46=3,$N$46=4),"месяца","месяцев"))</f>
        <v>месяцев</v>
      </c>
      <c r="D48" s="27" t="str">
        <f>IF(OR($O46=11,$O46=12,$O46=13,$O46=14),"дней",IF($O46=1,"день",IF(OR($O46=2,$O46=3,$O46=4),"дня","дней")))</f>
        <v>дней</v>
      </c>
      <c r="I48" s="8"/>
      <c r="J48" s="46"/>
      <c r="K48" s="46"/>
      <c r="L48" s="46"/>
      <c r="M48" s="48"/>
      <c r="N48" s="48"/>
      <c r="O48" s="48"/>
      <c r="P48" s="48"/>
      <c r="Q48" s="48"/>
      <c r="R48" s="48"/>
      <c r="S48" s="48"/>
      <c r="T48" s="48"/>
      <c r="U48" s="48"/>
      <c r="V48" s="46"/>
      <c r="W48" s="46"/>
      <c r="X48" s="46"/>
      <c r="Y48" s="46"/>
      <c r="Z48" s="46"/>
      <c r="AA48" s="46"/>
      <c r="AB48" s="46"/>
      <c r="AC48" s="46"/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B20:C20"/>
    <mergeCell ref="A13:A14"/>
    <mergeCell ref="C8:D8"/>
    <mergeCell ref="C9:D9"/>
    <mergeCell ref="A8:B8"/>
    <mergeCell ref="A11:I11"/>
    <mergeCell ref="E13:E14"/>
    <mergeCell ref="H29:J29"/>
    <mergeCell ref="B16:C16"/>
    <mergeCell ref="P7:U7"/>
    <mergeCell ref="J13:L13"/>
    <mergeCell ref="B13:C14"/>
    <mergeCell ref="C10:D10"/>
    <mergeCell ref="B15:C15"/>
    <mergeCell ref="D24:G24"/>
    <mergeCell ref="B17:C17"/>
    <mergeCell ref="B19:C19"/>
    <mergeCell ref="B21:C21"/>
    <mergeCell ref="A1:I1"/>
    <mergeCell ref="C6:D6"/>
    <mergeCell ref="C7:D7"/>
    <mergeCell ref="A2:L2"/>
    <mergeCell ref="G13:I13"/>
    <mergeCell ref="D13:D14"/>
    <mergeCell ref="F13:F14"/>
    <mergeCell ref="B18:C18"/>
    <mergeCell ref="A4:I4"/>
    <mergeCell ref="A27:F27"/>
    <mergeCell ref="A43:F43"/>
    <mergeCell ref="B45:E45"/>
    <mergeCell ref="B29:B30"/>
    <mergeCell ref="C29:C30"/>
    <mergeCell ref="A29:A30"/>
    <mergeCell ref="D38:F38"/>
    <mergeCell ref="D29:F29"/>
  </mergeCells>
  <conditionalFormatting sqref="B45:C45">
    <cfRule type="cellIs" priority="1" dxfId="1" operator="equal" stopIfTrue="1">
      <formula>0</formula>
    </cfRule>
  </conditionalFormatting>
  <printOptions/>
  <pageMargins left="0.75" right="0.75" top="1" bottom="1" header="0.5" footer="0.5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UR_SPECTR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Маевская С.</dc:creator>
  <cp:keywords/>
  <dc:description/>
  <cp:lastModifiedBy>Сафонова Татьяна Владимировна</cp:lastModifiedBy>
  <cp:lastPrinted>2011-08-10T07:35:57Z</cp:lastPrinted>
  <dcterms:created xsi:type="dcterms:W3CDTF">2011-06-10T10:36:44Z</dcterms:created>
  <dcterms:modified xsi:type="dcterms:W3CDTF">2023-10-11T06:40:47Z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